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60" windowWidth="24120" windowHeight="4470"/>
  </bookViews>
  <sheets>
    <sheet name="к объявлению" sheetId="10" r:id="rId1"/>
    <sheet name="ТОО INKAR" sheetId="11" r:id="rId2"/>
    <sheet name="ТОО &quot;Аврора&quot;" sheetId="12" r:id="rId3"/>
    <sheet name="ТОО &quot;Гелика&quot;" sheetId="13" r:id="rId4"/>
    <sheet name="ТОО &quot;Альянс AA&quot;" sheetId="14" r:id="rId5"/>
    <sheet name="ТОО &quot;Альянс&quot;" sheetId="15" r:id="rId6"/>
    <sheet name="ТОО Mega Meds" sheetId="16" r:id="rId7"/>
    <sheet name="TOO Fam Aliance" sheetId="17" r:id="rId8"/>
    <sheet name="Лист8" sheetId="18" r:id="rId9"/>
  </sheets>
  <definedNames>
    <definedName name="_xlnm._FilterDatabase" localSheetId="0" hidden="1">'к объявлению'!$A$15:$I$15</definedName>
  </definedNames>
  <calcPr calcId="125725"/>
</workbook>
</file>

<file path=xl/calcChain.xml><?xml version="1.0" encoding="utf-8"?>
<calcChain xmlns="http://schemas.openxmlformats.org/spreadsheetml/2006/main">
  <c r="H23" i="18"/>
  <c r="H22"/>
  <c r="H21"/>
  <c r="H20"/>
  <c r="H19"/>
  <c r="H18"/>
  <c r="H17"/>
  <c r="H16"/>
  <c r="H15"/>
  <c r="H14"/>
  <c r="H13"/>
  <c r="H12"/>
  <c r="H11"/>
  <c r="H10"/>
  <c r="H9"/>
  <c r="H8"/>
  <c r="H7"/>
  <c r="H6"/>
  <c r="J18" i="17"/>
  <c r="J17"/>
  <c r="J16"/>
  <c r="J15"/>
  <c r="J14"/>
  <c r="J13"/>
  <c r="J12"/>
  <c r="J11"/>
  <c r="J10"/>
  <c r="J9"/>
  <c r="J8"/>
  <c r="J7"/>
  <c r="J6"/>
  <c r="H17"/>
  <c r="H16"/>
  <c r="H15"/>
  <c r="H14"/>
  <c r="H13"/>
  <c r="H12"/>
  <c r="H11"/>
  <c r="H10"/>
  <c r="H9"/>
  <c r="H8"/>
  <c r="H7"/>
  <c r="H6"/>
  <c r="J7" i="16"/>
  <c r="J6"/>
  <c r="H6"/>
  <c r="J5"/>
  <c r="H5"/>
  <c r="J7" i="15"/>
  <c r="J6"/>
  <c r="J5"/>
  <c r="H6"/>
  <c r="H5"/>
  <c r="J12" i="14"/>
  <c r="J11"/>
  <c r="J10"/>
  <c r="J9"/>
  <c r="J8"/>
  <c r="J7"/>
  <c r="J6"/>
  <c r="H11"/>
  <c r="H10"/>
  <c r="H9"/>
  <c r="H8"/>
  <c r="H7"/>
  <c r="H6"/>
  <c r="J7" i="13"/>
  <c r="J6"/>
  <c r="H6"/>
  <c r="J10" i="12"/>
  <c r="J9"/>
  <c r="J8"/>
  <c r="J7"/>
  <c r="J6"/>
  <c r="J5"/>
  <c r="H9"/>
  <c r="H8"/>
  <c r="H7"/>
  <c r="H6"/>
  <c r="H5"/>
  <c r="J18" i="11"/>
  <c r="J17"/>
  <c r="J16"/>
  <c r="J15"/>
  <c r="J14"/>
  <c r="J13"/>
  <c r="J12"/>
  <c r="J11"/>
  <c r="J10"/>
  <c r="J9"/>
  <c r="J8"/>
  <c r="J7"/>
  <c r="J6"/>
  <c r="H17"/>
  <c r="H16"/>
  <c r="H15"/>
  <c r="H14"/>
  <c r="H13"/>
  <c r="H12"/>
  <c r="H11"/>
  <c r="H10"/>
  <c r="H9"/>
  <c r="H8"/>
  <c r="H7"/>
  <c r="H6"/>
  <c r="J5"/>
  <c r="H5"/>
  <c r="AC146" i="10"/>
  <c r="AK159"/>
  <c r="AK155"/>
  <c r="AS79"/>
  <c r="AA128"/>
  <c r="K130"/>
  <c r="O41"/>
  <c r="O39"/>
  <c r="O16"/>
  <c r="AG142"/>
  <c r="AG146" s="1"/>
  <c r="AG140"/>
  <c r="AG138"/>
  <c r="AG121"/>
  <c r="AS23"/>
  <c r="AS29"/>
  <c r="AS33"/>
  <c r="AS35"/>
  <c r="AS39"/>
  <c r="AS41"/>
  <c r="AS43"/>
  <c r="AS49"/>
  <c r="AS54"/>
  <c r="AS56"/>
  <c r="AS58"/>
  <c r="AS66"/>
  <c r="AS68"/>
  <c r="AS72"/>
  <c r="AS77"/>
  <c r="AS92"/>
  <c r="AS96"/>
  <c r="AS109"/>
  <c r="AS105"/>
  <c r="AS103"/>
  <c r="AS101"/>
  <c r="AS124"/>
  <c r="AS121"/>
  <c r="AS117"/>
  <c r="AS115"/>
  <c r="AS146" s="1"/>
  <c r="AS98"/>
  <c r="AS128"/>
  <c r="AS132"/>
  <c r="AS130"/>
  <c r="AS136"/>
  <c r="AS134"/>
  <c r="AS138"/>
  <c r="AS145" s="1"/>
  <c r="AS126"/>
  <c r="AG117"/>
  <c r="AI142"/>
  <c r="AI138"/>
  <c r="AI124"/>
  <c r="AI109"/>
  <c r="AI105"/>
  <c r="AI101"/>
  <c r="AI96"/>
  <c r="AI92"/>
  <c r="AI145" s="1"/>
  <c r="AQ92"/>
  <c r="AQ145" s="1"/>
  <c r="AQ98"/>
  <c r="AQ146" s="1"/>
  <c r="AO134"/>
  <c r="AO132"/>
  <c r="AO130"/>
  <c r="AO128"/>
  <c r="AO145" s="1"/>
  <c r="AM130"/>
  <c r="AM128"/>
  <c r="AM126"/>
  <c r="AM146" s="1"/>
  <c r="AM124"/>
  <c r="AK92"/>
  <c r="AK145" s="1"/>
  <c r="AG126"/>
  <c r="AG124"/>
  <c r="AG109"/>
  <c r="AG105"/>
  <c r="AG103"/>
  <c r="AG98"/>
  <c r="AG96"/>
  <c r="AG92"/>
  <c r="AE128"/>
  <c r="AE145" s="1"/>
  <c r="AE130"/>
  <c r="AE132"/>
  <c r="AE134"/>
  <c r="AC124"/>
  <c r="AC109"/>
  <c r="AC101"/>
  <c r="AC96"/>
  <c r="AC145" s="1"/>
  <c r="AA136"/>
  <c r="AA134"/>
  <c r="AA132"/>
  <c r="AA130"/>
  <c r="Y124"/>
  <c r="Y101"/>
  <c r="Y92"/>
  <c r="Y145" s="1"/>
  <c r="W128"/>
  <c r="W130"/>
  <c r="W134"/>
  <c r="W132"/>
  <c r="U136"/>
  <c r="U146" s="1"/>
  <c r="U134"/>
  <c r="U132"/>
  <c r="U130"/>
  <c r="U128"/>
  <c r="U145" s="1"/>
  <c r="S130"/>
  <c r="S128"/>
  <c r="S145" s="1"/>
  <c r="Q130"/>
  <c r="Q128"/>
  <c r="Q145" s="1"/>
  <c r="O124"/>
  <c r="O105"/>
  <c r="O146" s="1"/>
  <c r="O103"/>
  <c r="O101"/>
  <c r="O98"/>
  <c r="O96"/>
  <c r="O92"/>
  <c r="O81"/>
  <c r="O68"/>
  <c r="O66"/>
  <c r="O58"/>
  <c r="O56"/>
  <c r="O54"/>
  <c r="O49"/>
  <c r="O45"/>
  <c r="O37"/>
  <c r="O35"/>
  <c r="O33"/>
  <c r="O31"/>
  <c r="O29"/>
  <c r="O25"/>
  <c r="M136"/>
  <c r="M134"/>
  <c r="M132"/>
  <c r="M130"/>
  <c r="M128"/>
  <c r="M145" s="1"/>
  <c r="K128"/>
  <c r="K33"/>
  <c r="K39"/>
  <c r="K92"/>
  <c r="H77"/>
  <c r="I142"/>
  <c r="H142"/>
  <c r="I140"/>
  <c r="H140"/>
  <c r="I138"/>
  <c r="H138"/>
  <c r="H147" l="1"/>
  <c r="AM145"/>
  <c r="K145"/>
  <c r="W145"/>
  <c r="AA145"/>
  <c r="O145"/>
  <c r="AG145"/>
  <c r="H19"/>
  <c r="I19"/>
  <c r="H50"/>
  <c r="I50"/>
  <c r="H25"/>
  <c r="I115"/>
  <c r="H115"/>
  <c r="H113"/>
  <c r="I113"/>
  <c r="H112"/>
  <c r="H111"/>
  <c r="H109"/>
  <c r="I112"/>
  <c r="I111"/>
  <c r="I109"/>
  <c r="H43"/>
  <c r="I43"/>
  <c r="H45"/>
  <c r="I52"/>
  <c r="H136"/>
  <c r="H134"/>
  <c r="H132"/>
  <c r="H130"/>
  <c r="H128"/>
  <c r="H126"/>
  <c r="H124"/>
  <c r="H122"/>
  <c r="H121"/>
  <c r="H119"/>
  <c r="H117"/>
  <c r="H107"/>
  <c r="H105"/>
  <c r="H103"/>
  <c r="H101"/>
  <c r="H99"/>
  <c r="H98"/>
  <c r="H96"/>
  <c r="H94"/>
  <c r="H92"/>
  <c r="H90"/>
  <c r="H89"/>
  <c r="H88"/>
  <c r="H87"/>
  <c r="H85"/>
  <c r="H83"/>
  <c r="H81"/>
  <c r="H79"/>
  <c r="H75"/>
  <c r="H73"/>
  <c r="H72"/>
  <c r="H70"/>
  <c r="H68"/>
  <c r="H66"/>
  <c r="H64"/>
  <c r="H62"/>
  <c r="H60"/>
  <c r="H59"/>
  <c r="H58"/>
  <c r="H56"/>
  <c r="H54"/>
  <c r="H52"/>
  <c r="H49"/>
  <c r="H47"/>
  <c r="I136"/>
  <c r="I134"/>
  <c r="I132"/>
  <c r="I130"/>
  <c r="I128"/>
  <c r="I126"/>
  <c r="I124"/>
  <c r="I122"/>
  <c r="I121"/>
  <c r="I119"/>
  <c r="I117"/>
  <c r="I107"/>
  <c r="I105"/>
  <c r="I103"/>
  <c r="I101"/>
  <c r="I99"/>
  <c r="I98"/>
  <c r="I96"/>
  <c r="I94"/>
  <c r="I92"/>
  <c r="I90"/>
  <c r="I89"/>
  <c r="I88"/>
  <c r="I87"/>
  <c r="I85"/>
  <c r="I83"/>
  <c r="I81"/>
  <c r="I79"/>
  <c r="I77"/>
  <c r="I75"/>
  <c r="I73"/>
  <c r="I72"/>
  <c r="I70"/>
  <c r="I68"/>
  <c r="I66"/>
  <c r="I64"/>
  <c r="I62"/>
  <c r="I60"/>
  <c r="I59"/>
  <c r="I58"/>
  <c r="I56"/>
  <c r="I54"/>
  <c r="I49"/>
  <c r="I47"/>
  <c r="I45"/>
  <c r="H41"/>
  <c r="I41"/>
  <c r="H39"/>
  <c r="I39"/>
  <c r="H35" l="1"/>
  <c r="H37"/>
  <c r="H33"/>
  <c r="H31"/>
  <c r="H29"/>
  <c r="H27"/>
  <c r="I37"/>
  <c r="I35"/>
  <c r="I33"/>
  <c r="I31"/>
  <c r="I29"/>
  <c r="I27"/>
  <c r="I18"/>
  <c r="I21"/>
  <c r="I23"/>
  <c r="I25"/>
  <c r="I16"/>
  <c r="H18"/>
  <c r="H21"/>
  <c r="H23"/>
  <c r="H16"/>
  <c r="H144" l="1"/>
  <c r="H149" s="1"/>
</calcChain>
</file>

<file path=xl/sharedStrings.xml><?xml version="1.0" encoding="utf-8"?>
<sst xmlns="http://schemas.openxmlformats.org/spreadsheetml/2006/main" count="775" uniqueCount="270">
  <si>
    <t>График поставки</t>
  </si>
  <si>
    <t>Международное непатентованное наименование или состав</t>
  </si>
  <si>
    <t>Количество
единиц 
измерения</t>
  </si>
  <si>
    <t>№
лота</t>
  </si>
  <si>
    <t>Сумма, тенге</t>
  </si>
  <si>
    <t>Сумма выделен
ная для закупок за единицу, тенге</t>
  </si>
  <si>
    <t xml:space="preserve">Характеристика </t>
  </si>
  <si>
    <t xml:space="preserve">Ед. изм. -
1 штука </t>
  </si>
  <si>
    <t>упаковка</t>
  </si>
  <si>
    <t>штук</t>
  </si>
  <si>
    <t>Главный врач</t>
  </si>
  <si>
    <t>Джексекова Р.К.</t>
  </si>
  <si>
    <t>И.о. зам. гл. врача по ЛР</t>
  </si>
  <si>
    <t>Омарова А.Э.</t>
  </si>
  <si>
    <t>И.о. гл. м/с</t>
  </si>
  <si>
    <t>Величкина О.Н.</t>
  </si>
  <si>
    <t>И.о. г. бух.</t>
  </si>
  <si>
    <t>Газизова Б.Д.</t>
  </si>
  <si>
    <t xml:space="preserve">Провизор </t>
  </si>
  <si>
    <t>Утегенова А.С.</t>
  </si>
  <si>
    <t xml:space="preserve"> в течение 3(трех) рабочих дней с даты получения Заявки Заказчика
</t>
  </si>
  <si>
    <t>Актовегин®</t>
  </si>
  <si>
    <t>Амбро®</t>
  </si>
  <si>
    <t>Торговое название</t>
  </si>
  <si>
    <t>Амброксол</t>
  </si>
  <si>
    <t>По 100 мл во флаконе из стекломассы. Флакон с дозировочной ложкой в пачке из картона. Флакон без вложения в пачку.Концентрация  15мг/5мл</t>
  </si>
  <si>
    <t>Адреналин-Здоровье</t>
  </si>
  <si>
    <t>Эпинефрин</t>
  </si>
  <si>
    <t>флакон</t>
  </si>
  <si>
    <t>Раствор для инъекций. По 2 мл препарата в стеклянной ампуле. По 5 ампул в пластиковой контурной ячейковой упаковке. По 5 контурных упаковок в пачке из картона. Лек. форма  Раствор для инъекций</t>
  </si>
  <si>
    <t xml:space="preserve">По 10 таблеток в контурной ячейковой упаковке. Контурные упаковки без вложения в пачку из картона.Дозировка  0.5 г </t>
  </si>
  <si>
    <t>Ацетилсалициловая кислота</t>
  </si>
  <si>
    <t>Тиамина гидрохлорид (Витамин В1)</t>
  </si>
  <si>
    <t>Тиамин</t>
  </si>
  <si>
    <t xml:space="preserve">По 1 мл в ампуле. По 10 ампул в коробке из картона. По 5 ампул в контурной ячейковой упаковке. По 2 контурных упаковок в пачке из картона. По 10 ампул в контурной ячейковой упаковке. Контурные упаковки по 5, 10 ампул в коробке из картона.Дозировка  5 % </t>
  </si>
  <si>
    <t>Диалипон®</t>
  </si>
  <si>
    <t xml:space="preserve">По 10 мл, 20 мл в ампуле. По 5, 10 ампул в пачке из картона. По 5 ампул в контурной ячейковой упаковке. По 1, 2 контурной упаковки в пачке из картона.Дозировка  3 % </t>
  </si>
  <si>
    <t>По 2 мл в ампуле. По 10 ампул в контурной ячейковой упаковке. По 1 контурной ячейковой упаковки в пачке из картона. По 10 ампул в пачке из картона.</t>
  </si>
  <si>
    <t>Дротаверин</t>
  </si>
  <si>
    <t xml:space="preserve">Дротаверин </t>
  </si>
  <si>
    <t>По 250 мл в бутылке из полиэтилена. По 1 бутылке в пачке из картона. Бутылки без вложения в пачку.</t>
  </si>
  <si>
    <t>Калия и магния аспарагинат</t>
  </si>
  <si>
    <t>Канефрон® Н</t>
  </si>
  <si>
    <t>По 20 таблеток в контурной ячейковой упаковке. По 3 контурные ячейковые упаковке в пачке из картона.</t>
  </si>
  <si>
    <t>100 мл препарата во флаконе. По 1 флакону в пачке из картона.</t>
  </si>
  <si>
    <t>Кардионат</t>
  </si>
  <si>
    <t>По 5 мл в ампуле из стекла. По 5 ампул в контурной ячейковой упаковке. По 2 контурных упаковок в пачке из картона.</t>
  </si>
  <si>
    <t>Мельдоний</t>
  </si>
  <si>
    <t>Коргликон</t>
  </si>
  <si>
    <t>По 1 мл в ампулу. По 10 ампул в пачку из картона.</t>
  </si>
  <si>
    <t xml:space="preserve">По 28 таблеток в контурной ячейковой упаковке. Каждую контурную ячейковую упаковку в ламинированный пакетик.По 1, 3 пакетиков с контурной ячейковой упаковкой в пачке из картона.Дозировка  0.075 мг </t>
  </si>
  <si>
    <t>Лактинет®-Рихтер</t>
  </si>
  <si>
    <t>Дезогестрел</t>
  </si>
  <si>
    <t>Хлорамфеникол</t>
  </si>
  <si>
    <t>По 1 г во флаконе. По 50 флаконов в коробке из картона.</t>
  </si>
  <si>
    <t>Линекс®</t>
  </si>
  <si>
    <t>По 8 капсул в контурной ячейковой упаковке. По 2, 4, 6 контурных ячейковых упаковок в пачке из картона.</t>
  </si>
  <si>
    <t>Лоратал®</t>
  </si>
  <si>
    <t>Лоратадин</t>
  </si>
  <si>
    <t>По 10 таблеток в контурной ячейковой упаковке. По 1 контурной ячейковой упаковке в пачке из картона</t>
  </si>
  <si>
    <t>Мезатон</t>
  </si>
  <si>
    <t>Фенилэфрин</t>
  </si>
  <si>
    <t>По 1 мл в ампулы. По 10 ампул в пачку из картона.</t>
  </si>
  <si>
    <t>Милдронат®</t>
  </si>
  <si>
    <t>По 5 мл препарата в ампулы из стекла. По 5 ампул в контурной ячейковой упаковке. По 2 или 4 контурные ячейковые упаковки в пачке из картона.</t>
  </si>
  <si>
    <t>Натрия хлорид 0.9%</t>
  </si>
  <si>
    <t>По 200 мл в бутылке из стекла.</t>
  </si>
  <si>
    <t xml:space="preserve">По 100 мл в бутылке стеклянной. </t>
  </si>
  <si>
    <t>Нафазолин</t>
  </si>
  <si>
    <t>По 10 мл во флакон-капельнице Концентрация  0,05% капли</t>
  </si>
  <si>
    <t>Никотиновая кислота</t>
  </si>
  <si>
    <t>По 1 мл в ампуле из стекла. По 5, 10 ампул в контурной ячейковой упаковке. По 1 контурной упаковке в пачке из картона.Концентрация  1%</t>
  </si>
  <si>
    <t>Новинет®</t>
  </si>
  <si>
    <t>По 21 таблетке в контурной ячейковой упаковке. По 1, 3 контурных ячейковых упаковок в картонной пачке.</t>
  </si>
  <si>
    <t>По 21 таблетке в контурной ячейковой упаковке. По 1, 3 контурных ячейковых упаковок в картонной пачке.Концентрация  0.02 мг/0.15 мг</t>
  </si>
  <si>
    <t>Парацетамол</t>
  </si>
  <si>
    <t xml:space="preserve">По 10 таблеток в контурной ячейковой упаковке.Дозировка  500 мг </t>
  </si>
  <si>
    <t>Пирацетам</t>
  </si>
  <si>
    <t>По 5 мл в ампуле. По 5 ампул в контурной ячейковой упаковке.Концентрация  20%</t>
  </si>
  <si>
    <t>Регидрон</t>
  </si>
  <si>
    <t xml:space="preserve">  По 18,9 г порошка в пакете. 20 пакетов в пачке из картона.
</t>
  </si>
  <si>
    <t>пачек</t>
  </si>
  <si>
    <t>Регулон®</t>
  </si>
  <si>
    <t>Сомазина®</t>
  </si>
  <si>
    <t>Цитиколин</t>
  </si>
  <si>
    <t>По 30 мл во флаконе. По 1 флакону в картонную коробку.</t>
  </si>
  <si>
    <t>Супрастин®</t>
  </si>
  <si>
    <t>Хлоропирамин</t>
  </si>
  <si>
    <t>По 1 мл в ампуле. По 5 ампул в контурной ячейковой упаковке. По 1 контурной упаковке в пачке из картона.</t>
  </si>
  <si>
    <t>Троксерутин Ветпром</t>
  </si>
  <si>
    <t>Троксерутин</t>
  </si>
  <si>
    <t>По 40 г в алюминиевые тубы. По 1 тубе в пачке из картона.</t>
  </si>
  <si>
    <t>тубы</t>
  </si>
  <si>
    <t>Уголь активированный</t>
  </si>
  <si>
    <t>По 10 таблеток в контурной безъячейковой упаковке.</t>
  </si>
  <si>
    <t>Фурагин</t>
  </si>
  <si>
    <t>Фуразидин</t>
  </si>
  <si>
    <t xml:space="preserve">По 10 таблеток в контурной ячейковой упаковке. По 3 контурных ячейковых упаковок в пачке из картона.Дозировка  50 мг </t>
  </si>
  <si>
    <t>Церебролизин®</t>
  </si>
  <si>
    <t>По 10 мл, в ампулах. По  5 ампул  в контурной ячейковой упаковке. По 1 контурной упаковке в пачке из картона.</t>
  </si>
  <si>
    <t>Ципролет</t>
  </si>
  <si>
    <t>Ципрофлоксацин</t>
  </si>
  <si>
    <t>По 100 мл во флаконе.Флакон в пачке из картона.Концентрация  200 мг/100 мл</t>
  </si>
  <si>
    <t>Ципролет®</t>
  </si>
  <si>
    <t xml:space="preserve">По 10 таблеток в контурной ячейковой упаковке. По 1, 2 контурных ячейковых упаковок в пачке из картона.Дозировка  250 мг </t>
  </si>
  <si>
    <t>Ярина®</t>
  </si>
  <si>
    <t>По 21 таблетке в контурной ячейковой упаковке. По 1 контурной ячейковой упаковке в пачке из картона.</t>
  </si>
  <si>
    <t>Жанин®</t>
  </si>
  <si>
    <t>По 21 таблетке в контурной ячейковой упаковке. По 1 контурной упаковке в пачке из картона.</t>
  </si>
  <si>
    <t>Джес®</t>
  </si>
  <si>
    <t>По 28 таблеток в контурной ячейковой упаковке. По 1 контурной ячейковой упаковке в книжке-раскладушке из картона. По 1 книжке-раскладушкие в прозрачной пленке.</t>
  </si>
  <si>
    <t>Шприц инъекционный объемом 5.0 мл, , c размером иглы 21G x 1 1/2, стерильный, однократного применения</t>
  </si>
  <si>
    <t>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t>
  </si>
  <si>
    <t>Спиртовые салфетки, в упаковке 100 штук</t>
  </si>
  <si>
    <t>Внешний вид: Прямоугольные, белые
Размер: 65х56 мм
Изготовлены из:
 изопропилового спирта 70%
 очищенной воды
 плёнки
нетканого материала</t>
  </si>
  <si>
    <t>приказ 931 /2876</t>
  </si>
  <si>
    <t>раствор для инъекций 0,18 % 1 мл</t>
  </si>
  <si>
    <t xml:space="preserve"> Левомицетин-КМП</t>
  </si>
  <si>
    <t>Раствор для инъекций По 5 мл препарата в стеклянной ампуле. По 5 ампул в пластиковой контурной ячейковой упаковке. По 1 контурной упаковке в пачке из картона.</t>
  </si>
  <si>
    <t>Винпоцетин</t>
  </si>
  <si>
    <t>Раствор для инъекций. По 2 мл препарата в ампуле. По 10 ампул в коробке из картона. Коробки упаковывают в групповую упаковку. По 10 ампул в контурной ячейковой упаковке. По 1 контурной ячейковой упа-ковке в пачке из картона. По 10 ампул в пачке из картона.</t>
  </si>
  <si>
    <t>КОРДАФЕНÒ</t>
  </si>
  <si>
    <t>Нифедипин</t>
  </si>
  <si>
    <t>таблетки, покрытые оболочкой. Активное вещество: нифедипина 10 мг</t>
  </si>
  <si>
    <t>Ремо Вакс капли ушные 10мл</t>
  </si>
  <si>
    <t xml:space="preserve"> капли ушные</t>
  </si>
  <si>
    <t>Респиратор</t>
  </si>
  <si>
    <t>Респираторы медицинские, противотуберкулёзные  с выпускным клапаном. Второй уровень защиты .С двойным ремешком. Респиратор задерживает 98% твёрдых и жидких частиц.</t>
  </si>
  <si>
    <t xml:space="preserve">Бахилы </t>
  </si>
  <si>
    <t>Бахилы  2000 пар  в коробке размер 15*41</t>
  </si>
  <si>
    <t xml:space="preserve">Фартук </t>
  </si>
  <si>
    <t xml:space="preserve">Фартук ламинированный  нестерильный одноразового применения из нетканого материала </t>
  </si>
  <si>
    <t>эластичный на застежке для детей   35смх2,5см</t>
  </si>
  <si>
    <t xml:space="preserve">Жгут </t>
  </si>
  <si>
    <t>эластичный на застежке для взрослых,45смх2,5см</t>
  </si>
  <si>
    <t>электроды (взрослые, детские) одноразовые, нестерильные, с клейким веществом медицинского класса, пеноматериал, серебро/хлорид серебра, с жидким (предварительно желатинизированым) гелем в середине. Электроды одноразовые, нестерильные (длительного пользования) изготовлены из нетканого, воздухопроницаемого материала, покрытого клейким веществом медицинского класса, идеальны для длительного применения с жидким (предварительно желатинизированым) гелем в середине. Упаковка №30 шт./пакет,  для аппарата суточный мониторинг экг и ад  "БиПиЛаб Комби".</t>
  </si>
  <si>
    <t>Электроды ЭКГ одноразовые нестерильные: диаметром , 60 мм (длительного пользования) в упаковке №30</t>
  </si>
  <si>
    <t>ЭКГ бумага</t>
  </si>
  <si>
    <t>размер 110 х 140 х 142 М</t>
  </si>
  <si>
    <t>Диспенсер выполнен из высококачественного пластика и может пополняться в любой момент, поэтому имеют гибкий график обслуживания.Обладает функциональным дизайном, который обеспечивает простоту обслуживания и использования. Прочная конструкция обеспечивает надежность и долговременность дсипенсера.</t>
  </si>
  <si>
    <t xml:space="preserve">Диспенсер для бумажных полотенец Z – укладка </t>
  </si>
  <si>
    <t xml:space="preserve">Диспенсер для жидкого мыла
</t>
  </si>
  <si>
    <t xml:space="preserve">Диспенсер для жидкого мыла локтевой 1 литр
</t>
  </si>
  <si>
    <t>Часы песочные</t>
  </si>
  <si>
    <t>Часы песочные 1 мин</t>
  </si>
  <si>
    <t>Часы песочные 5 мин</t>
  </si>
  <si>
    <t xml:space="preserve">Емкость-контейнер </t>
  </si>
  <si>
    <t>Емкость-контейнер полимерный для дез. средств 5 л</t>
  </si>
  <si>
    <t>Протирочный материал для обработки и дезинфекции поверхностей
поверхностей</t>
  </si>
  <si>
    <t>Протирочный материал</t>
  </si>
  <si>
    <t xml:space="preserve">Бумажное полотенце 
Z-укладка
</t>
  </si>
  <si>
    <t>Гель для ультразвуковых исследований</t>
  </si>
  <si>
    <t>Гель для ультразвуковых исследований 5 кг</t>
  </si>
  <si>
    <t>бут.</t>
  </si>
  <si>
    <t xml:space="preserve">Вазофикс </t>
  </si>
  <si>
    <t xml:space="preserve">20 G (1,1х25мм), скорость потока 65 мл/мин; 
22 G (0,9х25мм), скорость потока 36 мл/мин; </t>
  </si>
  <si>
    <t>Дезинфицирующее средство</t>
  </si>
  <si>
    <t>Дезинфицирующее средство в форме быстрорастворимых таблеток
Состав: ДХЦК 90,0%,адипиновая кислота - 5,0%, карбонат натрия - 5,0%
Назначение: для дезинфекции,мойки, текущей и генеральной уборки,профилактической дезинфекции. Банка 300 таблеток.</t>
  </si>
  <si>
    <t>банка</t>
  </si>
  <si>
    <t>Дезинфекция поверхностей в помещениях, приборов и аппаратов, изделий медицинского назначения, белья, посуды, в том числе лабораторной, предметов ухода  за больными, уборочного инвентаря, медицинских отходов, игрушек и обуви из полимерных материалов, резиновых ковриков и др. в очагах особо опасных инфекций, ЛПУ, включая акушерские стационары, клинических и др. лабораториях, на санитарном транспорте, в детских учреждениях, на предприятиях коммунально-бытового обслуживания и др. Химический дезинфектант в виде хлорных быстрорастворимых таблеток массой 3,3 гр для обеззараживания поверхностей с моющим эффектом. При растворении выделяется 1,5 гр активного хлора.
Для профилактической дезинфекции применяется 1 таб. на 10л воды.Состав: Дихлоризоцианурат натрия – до 90,0%, адипиновая кислота – до 5,0%, карбонат натрия – до 5,0%.Банка 300 таблеток.</t>
  </si>
  <si>
    <t>Раствор для быстрого обеззараживания поверхностей
Состав: этанол - 62,0%,изопропанол - 12,0%, гуанидины - 0,5%
Назначение: препарат используется в помещениях требующих специальных гигиенических условий, для дезинфекции спиртоустойчевых поверхностей в области медицины в флаконе 1 литр</t>
  </si>
  <si>
    <t>Дезинфицирующее антисептическое средство
Состав: хлоргексидина биглюканат, изопропиловый спирт,увлажняющие и смягчающие добавки.
Назначение: гигиеническая обработка рук, обработка рук хирургов,операционного поля,инъекционного поля. В флаконе 1 литр</t>
  </si>
  <si>
    <t>Кожный антисептик 250 мг.</t>
  </si>
  <si>
    <t>гигиенической обработки рук до и после проведения медицинских манипуляций работниками лечебно-профилактических учреждений (ЛПУ)</t>
  </si>
  <si>
    <t xml:space="preserve">Халат </t>
  </si>
  <si>
    <t>халат одноразовый</t>
  </si>
  <si>
    <t>рулон</t>
  </si>
  <si>
    <t xml:space="preserve">Весы с ростомером напольные </t>
  </si>
  <si>
    <t>Наибольший предел взвешивания: 100/200 кг
Цена деления [d]: 50/100 г
Весы предназначены для взвешивания пациентов в учреждениях здравоохранения. Устройство оснащено индикатором серии PUE C/31 с ЖК-дисплеем с подсветкой и 5-кнопочной клавиатурой, обеспечивающей удобное пользование устройством.
Весы могут питаться от сети, либо от встроенного АКБ. Данная модель оснащена ростомером, что позволяет определять рост пациента вплоть до 2 метров, а индикатор установлен на специальном держателе. Для более точной работы весы имеют двухдиапазонный режим взвешивания.</t>
  </si>
  <si>
    <t>штука</t>
  </si>
  <si>
    <t xml:space="preserve">Медицинский ростомер детский подвисной </t>
  </si>
  <si>
    <t>Основание тумбы и откидной полки выполнено из ЛДСП. Шкала ростомера рассчитана на  1600 см. Стойка выполнена из металлического профиля, покрытого полимерно-порошковым покрытием, наиболее устойчивым к различным дезинфицирующим растворам.
Габариты  450*450*2000</t>
  </si>
  <si>
    <t xml:space="preserve">Весы медицинские электронные </t>
  </si>
  <si>
    <t>Весы на солнечных батареях, максимальный вес 150 кг, деление по 100 грамм, LCD дисплей, ультратонкие – толщина 6 мм, из небьющегося стекла.</t>
  </si>
  <si>
    <t>для ЭКГ аппарата 12 канальный CardioCare</t>
  </si>
  <si>
    <t>цена за ед.</t>
  </si>
  <si>
    <t>сумма</t>
  </si>
  <si>
    <t>ТОО "КФК Медсервис плюс"</t>
  </si>
  <si>
    <t>ИП "Дезэфект"</t>
  </si>
  <si>
    <t>ТОО INKAR</t>
  </si>
  <si>
    <t>ТОО "Паринет-Дезинфекция</t>
  </si>
  <si>
    <t>ТОО MBI-MED</t>
  </si>
  <si>
    <t>ТОО "Аврора"</t>
  </si>
  <si>
    <t>ТОО Microhim</t>
  </si>
  <si>
    <t>TOO Vertice</t>
  </si>
  <si>
    <t>ТОО "Гипократ"</t>
  </si>
  <si>
    <t>ТОО "Гелика"</t>
  </si>
  <si>
    <t>ТОО Nazar Global Trade</t>
  </si>
  <si>
    <t>ТОО "АйкаМед"</t>
  </si>
  <si>
    <t>ТОО Elerum Group</t>
  </si>
  <si>
    <t>ТОО "Альянс AA"</t>
  </si>
  <si>
    <t>ТОО "Альянс</t>
  </si>
  <si>
    <t>ТОО "БО-НА"</t>
  </si>
  <si>
    <t>ТОО Mega Meds</t>
  </si>
  <si>
    <t>TOO Fam Aliance</t>
  </si>
  <si>
    <t xml:space="preserve">         </t>
  </si>
  <si>
    <t xml:space="preserve">Признать закуп несостоявшейся в связи с отсутствием представленных ценовых предложений                   
</t>
  </si>
  <si>
    <t xml:space="preserve">Определить победителем по лоту № 7: Товарищество с ограниченной ответственностью "INKAR"                   
</t>
  </si>
  <si>
    <t xml:space="preserve">Определить победителем по лоту № 12: Товарищество с ограниченной ответственностью "INKAR"                   
</t>
  </si>
  <si>
    <t xml:space="preserve">Определить победителем по лоту № 13: Товарищество с ограниченной ответственностью "INKAR"                   
</t>
  </si>
  <si>
    <t xml:space="preserve">Определить победителем по лоту № 17: Товарищество с ограниченной ответственностью "INKAR"                   
</t>
  </si>
  <si>
    <t xml:space="preserve">Определить победителем по лоту № 19: Товарищество с ограниченной ответственностью "INKAR"                   
</t>
  </si>
  <si>
    <t xml:space="preserve">Определить победителем по лоту № 25: Товарищество с ограниченной ответственностью "INKAR"                   
</t>
  </si>
  <si>
    <t xml:space="preserve">Определить победителем по лоту № 40: Товарищество с ограниченной ответственностью "INKAR"                   
</t>
  </si>
  <si>
    <t xml:space="preserve">Определить победителем по лоту № 41: Товарищество с ограниченной ответственностью "INKAR"                   
</t>
  </si>
  <si>
    <t xml:space="preserve">Определить победителем по лоту № 51: Товарищество с ограниченной ответственностью "Аврора"                   
</t>
  </si>
  <si>
    <t xml:space="preserve">Определить победителем по лоту № 52: Товарищество с ограниченной ответственностью "Аврора"                   
</t>
  </si>
  <si>
    <t xml:space="preserve">Определить победителем по лоту № 53: Товарищество с ограниченной ответственностью "Аврора"                   
</t>
  </si>
  <si>
    <t xml:space="preserve">Определить победителем по лоту № 54: Товарищество с ограниченной ответственностью "Аврора"                   
</t>
  </si>
  <si>
    <t xml:space="preserve">Определить победителем по лоту № 55: Товарищество с ограниченной ответственностью "Аврора"                   
</t>
  </si>
  <si>
    <t xml:space="preserve">Определить победителем по лоту № 39: Товарищество с ограниченной ответственностью "Гелика"                   
</t>
  </si>
  <si>
    <t xml:space="preserve">Определить победителем по лоту № 37: Товарищество с ограниченной ответственностью "Альянс АА"                   
</t>
  </si>
  <si>
    <t xml:space="preserve">Определить победителем по лоту № 43: Товарищество с ограниченной ответственностью "Альянс АА"                   
</t>
  </si>
  <si>
    <t xml:space="preserve">Определить победителем по лоту № 48: Товарищество с ограниченной ответственностью "Альянс АА"                   
</t>
  </si>
  <si>
    <t xml:space="preserve">Определить победителем по лоту № 49: Товарищество с ограниченной ответственностью "Альянс"                   
</t>
  </si>
  <si>
    <t xml:space="preserve">Определить победителем по лоту № 50: Товарищество с ограниченной ответственностью "Альянс"                   
</t>
  </si>
  <si>
    <t xml:space="preserve">Определить победителем по лоту № 35: Товарищество с ограниченной ответственностью "Mega Meds"                   
</t>
  </si>
  <si>
    <t xml:space="preserve">Определить победителем по лоту № 38: Товарищество с ограниченной ответственностью "Mega Meds"                   
</t>
  </si>
  <si>
    <t xml:space="preserve">Определить победителем по лоту № 46: Товарищество с ограниченной ответственностью "Fam Alliance"                   
</t>
  </si>
  <si>
    <t xml:space="preserve">Определить победителем по лоту № 45: Товарищество с ограниченной ответственностью "Fam Alliance"                   
</t>
  </si>
  <si>
    <t xml:space="preserve">Определить победителем по лоту № 24: Товарищество с ограниченной ответственностью "Fam Alliance"                   
</t>
  </si>
  <si>
    <t xml:space="preserve">Определить победителем по лоту № 21: Товарищество с ограниченной ответственностью "Fam Alliance"                   
</t>
  </si>
  <si>
    <t xml:space="preserve">Определить победителем по лоту № 20: Товарищество с ограниченной ответственностью "Fam Alliance"                   
</t>
  </si>
  <si>
    <t xml:space="preserve">Определить победителем по лоту № 9: Товарищество с ограниченной ответственностью "Fam Alliance"                   
</t>
  </si>
  <si>
    <t xml:space="preserve">Протокол об итогах закупок способом запроса ценовых предложений </t>
  </si>
  <si>
    <t>г.Алматы</t>
  </si>
  <si>
    <t xml:space="preserve">Заказчик государственных закупок: ГКП на ПХВ «Городская поликлиника № 31», расположенная по адресу: Республика Казахстан, 050026, город Алматы, улица Толе би, 157.               
</t>
  </si>
  <si>
    <t xml:space="preserve">Организатор государственных закупок: ГКП на ПХВ «Городская поликлиника № 31», расположенная по адресу: Республика Казахстан, 050026, город Алматы, улица Толе би, 157.               
</t>
  </si>
  <si>
    <t>№ 2</t>
  </si>
  <si>
    <t>Запланированная сумма: 7 462 803,62 тг</t>
  </si>
  <si>
    <t xml:space="preserve">"Дата начала приема заявок: 28-02-2018 г.  17:00
Дата окончания приема заявок: 07-03-2018 г. 17:00"               
</t>
  </si>
  <si>
    <t>Предлагаемая сумма: 4 469 350,00 тг</t>
  </si>
  <si>
    <t>ТОО "Альянс"</t>
  </si>
  <si>
    <t xml:space="preserve">ИТОГО </t>
  </si>
  <si>
    <t>общая сумма поставщика по лотам</t>
  </si>
  <si>
    <t>наименьший сумма выигравшего поставщика</t>
  </si>
  <si>
    <t>плановая сумма</t>
  </si>
  <si>
    <t>фактическая сумма</t>
  </si>
  <si>
    <t>сумма экономии</t>
  </si>
  <si>
    <t>сумма по несостоявшимся закупкам</t>
  </si>
  <si>
    <t xml:space="preserve">Всем победителям по закупу ЗЦП  предоставить документы в течение 10 календарных дней согласно пункту 113 главы 10 </t>
  </si>
  <si>
    <t>Ппобедитель по лотам №1,5,7,8,12,13,15,17,19,25,31,40,41.</t>
  </si>
  <si>
    <t>Ппобедитель по лотам №51,52,53,54,55.</t>
  </si>
  <si>
    <t>Ппобедитель по лотам №39</t>
  </si>
  <si>
    <t>Ппобедитель по лотам №49,50.</t>
  </si>
  <si>
    <t>Ппобедитель по лотам №37,43,48,56,57,58.</t>
  </si>
  <si>
    <t>Ппобедитель по лотам №35,38.</t>
  </si>
  <si>
    <t>Ппобедитель по лотам №4,9,10,14,20,21,24,27,29,30,45,46.</t>
  </si>
  <si>
    <t>Закупка не состоялась по лотам №2,3,6,11,16,18,22,23,26,28,32,33,34,36,42,44,47.</t>
  </si>
  <si>
    <t xml:space="preserve">дата </t>
  </si>
  <si>
    <t>время</t>
  </si>
  <si>
    <t>07.03.2018г.</t>
  </si>
  <si>
    <t>06.03.2018г.</t>
  </si>
  <si>
    <t>05.03.2018г.</t>
  </si>
  <si>
    <t>01.03.2018г.</t>
  </si>
  <si>
    <t xml:space="preserve">Признать закуп по лоту № 1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INKAR "             
</t>
  </si>
  <si>
    <t xml:space="preserve">Признать закуп по лоту № 4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Fam Alliance"              
</t>
  </si>
  <si>
    <t xml:space="preserve">Признать закуп по лоту № 5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INKAR "  
</t>
  </si>
  <si>
    <t xml:space="preserve">Признать закуп по лоту № 8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INKAR "     
</t>
  </si>
  <si>
    <t xml:space="preserve">Признать закуп по лоту № 10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Fam Alliance"         
</t>
  </si>
  <si>
    <t xml:space="preserve">Признать закуп по лоту № 14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Fam Alliance"             
</t>
  </si>
  <si>
    <t xml:space="preserve">Признать закуп по лоту № 15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оварищество с ограниченной ответственностью " INKAR "              
</t>
  </si>
  <si>
    <t xml:space="preserve">
Признать закуп по лоту № 27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Fam Alliance"
</t>
  </si>
  <si>
    <t xml:space="preserve">
Признать закуп по лоту № 29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Fam Alliance"
</t>
  </si>
  <si>
    <t xml:space="preserve">
Признать закуп по лоту № 30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Fam Alliance"
</t>
  </si>
  <si>
    <t xml:space="preserve">Признать закуп по лоту № 31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INKAR "              
</t>
  </si>
  <si>
    <t xml:space="preserve">Признать закуп по лоту № 56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Альянс АA"             
</t>
  </si>
  <si>
    <t xml:space="preserve">Признать закуп по лоту № 57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Альянс АA"              
</t>
  </si>
  <si>
    <t xml:space="preserve">Признать закуп по лоту № 58 несостоявшейся в связи с тем, что представление менее двух заявок. Произвести закуп из одного источника согласно пп.2 п.1 глава 11  у потенциального поставщика Товарищество с ограниченной ответственностью " Альянс АA"             
</t>
  </si>
  <si>
    <t>15.03.2018г.</t>
  </si>
</sst>
</file>

<file path=xl/styles.xml><?xml version="1.0" encoding="utf-8"?>
<styleSheet xmlns="http://schemas.openxmlformats.org/spreadsheetml/2006/main">
  <numFmts count="2">
    <numFmt numFmtId="43" formatCode="_-* #,##0.00_-;\-* #,##0.00_-;_-* &quot;-&quot;??_-;_-@_-"/>
    <numFmt numFmtId="164" formatCode="_-* #,##0.00_р_._-;\-* #,##0.00_р_._-;_-* &quot;-&quot;??_р_._-;_-@_-"/>
  </numFmts>
  <fonts count="16">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sz val="11"/>
      <color theme="1"/>
      <name val="Calibri"/>
      <family val="2"/>
      <scheme val="minor"/>
    </font>
    <font>
      <sz val="10"/>
      <color theme="1"/>
      <name val="Times New Roman"/>
      <family val="1"/>
      <charset val="204"/>
    </font>
    <font>
      <b/>
      <sz val="10"/>
      <name val="Times New Roman"/>
      <family val="1"/>
      <charset val="204"/>
    </font>
    <font>
      <sz val="10"/>
      <name val="Times New Roman"/>
      <family val="1"/>
      <charset val="204"/>
    </font>
    <font>
      <sz val="10"/>
      <color indexed="8"/>
      <name val="Times New Roman"/>
      <family val="1"/>
      <charset val="204"/>
    </font>
    <font>
      <b/>
      <sz val="10"/>
      <color theme="1"/>
      <name val="Times New Roman"/>
      <family val="1"/>
      <charset val="204"/>
    </font>
    <font>
      <sz val="10"/>
      <color rgb="FFFF0000"/>
      <name val="Times New Roman"/>
      <family val="1"/>
      <charset val="204"/>
    </font>
    <font>
      <b/>
      <sz val="12"/>
      <color theme="1"/>
      <name val="Times New Roman"/>
      <family val="1"/>
      <charset val="204"/>
    </font>
    <font>
      <b/>
      <sz val="10"/>
      <color theme="7" tint="-0.499984740745262"/>
      <name val="Times New Roman"/>
      <family val="1"/>
      <charset val="204"/>
    </font>
    <font>
      <sz val="10"/>
      <color theme="7" tint="-0.499984740745262"/>
      <name val="Times New Roman"/>
      <family val="1"/>
      <charset val="204"/>
    </font>
    <font>
      <b/>
      <sz val="11"/>
      <color theme="1"/>
      <name val="Calibri"/>
      <family val="2"/>
      <charset val="204"/>
      <scheme val="minor"/>
    </font>
    <font>
      <b/>
      <sz val="10"/>
      <color indexed="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164" fontId="1" fillId="0" borderId="0" applyFont="0" applyFill="0" applyBorder="0" applyAlignment="0" applyProtection="0"/>
    <xf numFmtId="0" fontId="4" fillId="0" borderId="0"/>
    <xf numFmtId="0" fontId="1" fillId="0" borderId="0"/>
    <xf numFmtId="0" fontId="1" fillId="0" borderId="0"/>
  </cellStyleXfs>
  <cellXfs count="135">
    <xf numFmtId="0" fontId="0" fillId="0" borderId="0" xfId="0"/>
    <xf numFmtId="0" fontId="2" fillId="0" borderId="0" xfId="0" applyFont="1"/>
    <xf numFmtId="0" fontId="2" fillId="0" borderId="0" xfId="0" applyFont="1" applyFill="1"/>
    <xf numFmtId="0" fontId="5" fillId="2" borderId="1" xfId="4" applyFont="1" applyFill="1" applyBorder="1" applyAlignment="1">
      <alignment wrapText="1"/>
    </xf>
    <xf numFmtId="0" fontId="2" fillId="3" borderId="0" xfId="0" applyFont="1" applyFill="1"/>
    <xf numFmtId="0" fontId="3" fillId="0" borderId="0" xfId="0" applyFont="1" applyFill="1"/>
    <xf numFmtId="43" fontId="8" fillId="2" borderId="1" xfId="1"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0" xfId="0" applyFont="1" applyFill="1" applyAlignment="1">
      <alignment vertical="top" wrapText="1"/>
    </xf>
    <xf numFmtId="0" fontId="7" fillId="2" borderId="0" xfId="0" applyFont="1" applyFill="1"/>
    <xf numFmtId="43" fontId="7" fillId="2" borderId="1" xfId="1" applyNumberFormat="1" applyFont="1" applyFill="1" applyBorder="1" applyAlignment="1">
      <alignment horizontal="center" vertical="center" wrapText="1"/>
    </xf>
    <xf numFmtId="0" fontId="7" fillId="2" borderId="0" xfId="0" applyFont="1" applyFill="1" applyBorder="1" applyAlignment="1">
      <alignment wrapText="1"/>
    </xf>
    <xf numFmtId="0" fontId="5" fillId="2" borderId="0" xfId="0" applyFont="1" applyFill="1"/>
    <xf numFmtId="0" fontId="2" fillId="2" borderId="0" xfId="0" applyFont="1" applyFill="1"/>
    <xf numFmtId="0" fontId="5" fillId="2" borderId="1" xfId="0" applyFont="1" applyFill="1" applyBorder="1"/>
    <xf numFmtId="43" fontId="5" fillId="2" borderId="1" xfId="0" applyNumberFormat="1" applyFont="1" applyFill="1" applyBorder="1"/>
    <xf numFmtId="0" fontId="7" fillId="2" borderId="1" xfId="0" applyFont="1" applyFill="1" applyBorder="1"/>
    <xf numFmtId="164" fontId="7" fillId="2" borderId="1" xfId="1" applyFont="1" applyFill="1" applyBorder="1"/>
    <xf numFmtId="43" fontId="7" fillId="2" borderId="1" xfId="0" applyNumberFormat="1" applyFont="1" applyFill="1" applyBorder="1"/>
    <xf numFmtId="0" fontId="7" fillId="2" borderId="1" xfId="0" applyFont="1" applyFill="1" applyBorder="1" applyAlignment="1">
      <alignment horizontal="left" vertical="center" wrapText="1"/>
    </xf>
    <xf numFmtId="0" fontId="3" fillId="2" borderId="0" xfId="0" applyFont="1" applyFill="1"/>
    <xf numFmtId="0" fontId="10" fillId="2" borderId="1" xfId="0" applyFont="1" applyFill="1" applyBorder="1"/>
    <xf numFmtId="43" fontId="10" fillId="2" borderId="1" xfId="0" applyNumberFormat="1" applyFont="1" applyFill="1" applyBorder="1"/>
    <xf numFmtId="164" fontId="10" fillId="2" borderId="1" xfId="1" applyFont="1" applyFill="1" applyBorder="1"/>
    <xf numFmtId="0" fontId="2" fillId="4" borderId="0" xfId="0" applyFont="1" applyFill="1"/>
    <xf numFmtId="0" fontId="9" fillId="4" borderId="1" xfId="0" applyFont="1" applyFill="1" applyBorder="1" applyAlignment="1">
      <alignment horizontal="center" vertical="center" wrapText="1"/>
    </xf>
    <xf numFmtId="0" fontId="5" fillId="4" borderId="0" xfId="0" applyFont="1" applyFill="1"/>
    <xf numFmtId="0" fontId="8" fillId="2"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43" fontId="7" fillId="2" borderId="1" xfId="0" applyNumberFormat="1" applyFont="1" applyFill="1" applyBorder="1" applyAlignment="1">
      <alignment horizontal="center" vertical="center" wrapText="1"/>
    </xf>
    <xf numFmtId="0" fontId="5" fillId="2" borderId="6" xfId="0" applyFont="1" applyFill="1" applyBorder="1"/>
    <xf numFmtId="0" fontId="7" fillId="2" borderId="5" xfId="0" applyFont="1" applyFill="1" applyBorder="1" applyAlignment="1">
      <alignment vertical="center" wrapText="1"/>
    </xf>
    <xf numFmtId="43" fontId="5" fillId="2" borderId="6" xfId="0" applyNumberFormat="1" applyFont="1" applyFill="1" applyBorder="1"/>
    <xf numFmtId="43" fontId="7" fillId="2" borderId="6" xfId="0" applyNumberFormat="1" applyFont="1" applyFill="1" applyBorder="1"/>
    <xf numFmtId="0" fontId="5" fillId="2" borderId="1" xfId="0" applyFont="1" applyFill="1" applyBorder="1" applyAlignment="1">
      <alignment wrapText="1"/>
    </xf>
    <xf numFmtId="43" fontId="10" fillId="2" borderId="6" xfId="0" applyNumberFormat="1" applyFont="1" applyFill="1" applyBorder="1"/>
    <xf numFmtId="0" fontId="7" fillId="2" borderId="1" xfId="0" applyFont="1" applyFill="1" applyBorder="1" applyAlignment="1">
      <alignment wrapText="1"/>
    </xf>
    <xf numFmtId="0" fontId="6" fillId="2" borderId="0" xfId="0" applyFont="1" applyFill="1" applyBorder="1" applyAlignment="1">
      <alignment wrapText="1"/>
    </xf>
    <xf numFmtId="0" fontId="9" fillId="2" borderId="0" xfId="0" applyFont="1" applyFill="1"/>
    <xf numFmtId="43" fontId="2" fillId="2" borderId="0" xfId="0" applyNumberFormat="1" applyFont="1" applyFill="1"/>
    <xf numFmtId="0" fontId="6" fillId="4" borderId="1" xfId="0" applyFont="1" applyFill="1" applyBorder="1" applyAlignment="1">
      <alignment horizontal="center" vertical="center" wrapText="1"/>
    </xf>
    <xf numFmtId="0" fontId="7" fillId="5" borderId="1" xfId="0" applyFont="1" applyFill="1" applyBorder="1"/>
    <xf numFmtId="43" fontId="7" fillId="5" borderId="1" xfId="0" applyNumberFormat="1" applyFont="1" applyFill="1" applyBorder="1"/>
    <xf numFmtId="43" fontId="7" fillId="5" borderId="6" xfId="0" applyNumberFormat="1" applyFont="1" applyFill="1" applyBorder="1"/>
    <xf numFmtId="0" fontId="10" fillId="5" borderId="1" xfId="0" applyFont="1" applyFill="1" applyBorder="1"/>
    <xf numFmtId="43" fontId="10" fillId="5" borderId="6" xfId="0" applyNumberFormat="1" applyFont="1" applyFill="1" applyBorder="1"/>
    <xf numFmtId="0" fontId="5" fillId="5" borderId="1" xfId="0" applyFont="1" applyFill="1" applyBorder="1"/>
    <xf numFmtId="43" fontId="5" fillId="5" borderId="6" xfId="0" applyNumberFormat="1" applyFont="1" applyFill="1" applyBorder="1"/>
    <xf numFmtId="43" fontId="10" fillId="5" borderId="1" xfId="0" applyNumberFormat="1" applyFont="1" applyFill="1" applyBorder="1"/>
    <xf numFmtId="43" fontId="5" fillId="5" borderId="1" xfId="0" applyNumberFormat="1" applyFont="1" applyFill="1" applyBorder="1"/>
    <xf numFmtId="43" fontId="5" fillId="2" borderId="0" xfId="0" applyNumberFormat="1" applyFont="1" applyFill="1"/>
    <xf numFmtId="0" fontId="11" fillId="0" borderId="0" xfId="0" applyFont="1"/>
    <xf numFmtId="0" fontId="7" fillId="2" borderId="1" xfId="0" applyFont="1" applyFill="1" applyBorder="1" applyAlignment="1">
      <alignment horizontal="center" vertical="center" wrapText="1"/>
    </xf>
    <xf numFmtId="0" fontId="9" fillId="2" borderId="0" xfId="0" applyFont="1" applyFill="1" applyAlignment="1">
      <alignment horizontal="left"/>
    </xf>
    <xf numFmtId="0" fontId="6" fillId="2" borderId="0" xfId="0" applyFont="1" applyFill="1" applyBorder="1" applyAlignment="1">
      <alignment horizontal="left" wrapText="1"/>
    </xf>
    <xf numFmtId="0" fontId="12" fillId="4" borderId="1" xfId="0" applyFont="1" applyFill="1" applyBorder="1" applyAlignment="1">
      <alignment horizontal="center" vertical="center" wrapText="1"/>
    </xf>
    <xf numFmtId="0" fontId="13" fillId="5" borderId="1" xfId="0" applyFont="1" applyFill="1" applyBorder="1"/>
    <xf numFmtId="43" fontId="13" fillId="5" borderId="1" xfId="0" applyNumberFormat="1" applyFont="1" applyFill="1" applyBorder="1"/>
    <xf numFmtId="1" fontId="6" fillId="2" borderId="0" xfId="1" applyNumberFormat="1" applyFont="1" applyFill="1" applyBorder="1" applyAlignment="1">
      <alignment wrapText="1"/>
    </xf>
    <xf numFmtId="43" fontId="6" fillId="2" borderId="0" xfId="0" applyNumberFormat="1" applyFont="1" applyFill="1" applyBorder="1" applyAlignment="1">
      <alignment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164" fontId="6" fillId="2" borderId="0" xfId="1" applyFont="1" applyFill="1" applyBorder="1"/>
    <xf numFmtId="0" fontId="6" fillId="2" borderId="0" xfId="0" applyFont="1" applyFill="1" applyBorder="1"/>
    <xf numFmtId="0" fontId="9" fillId="2" borderId="0" xfId="0" applyFont="1" applyFill="1" applyBorder="1"/>
    <xf numFmtId="164" fontId="9" fillId="2" borderId="0" xfId="1" applyFont="1" applyFill="1" applyBorder="1"/>
    <xf numFmtId="43" fontId="9" fillId="2" borderId="0" xfId="0" applyNumberFormat="1" applyFont="1" applyFill="1" applyBorder="1"/>
    <xf numFmtId="0" fontId="6" fillId="2" borderId="7" xfId="0" applyFont="1" applyFill="1" applyBorder="1" applyAlignment="1">
      <alignment wrapText="1"/>
    </xf>
    <xf numFmtId="0" fontId="6" fillId="2" borderId="8" xfId="0" applyFont="1" applyFill="1" applyBorder="1" applyAlignment="1">
      <alignment wrapText="1"/>
    </xf>
    <xf numFmtId="1" fontId="6" fillId="2" borderId="8" xfId="1" applyNumberFormat="1" applyFont="1" applyFill="1" applyBorder="1" applyAlignment="1">
      <alignment wrapText="1"/>
    </xf>
    <xf numFmtId="164" fontId="6" fillId="2" borderId="8" xfId="1" applyFont="1" applyFill="1" applyBorder="1"/>
    <xf numFmtId="0" fontId="6" fillId="2" borderId="8" xfId="0" applyFont="1" applyFill="1" applyBorder="1"/>
    <xf numFmtId="0" fontId="9" fillId="2" borderId="8" xfId="0" applyFont="1" applyFill="1" applyBorder="1"/>
    <xf numFmtId="164" fontId="9" fillId="2" borderId="8" xfId="1" applyFont="1" applyFill="1" applyBorder="1"/>
    <xf numFmtId="43" fontId="9" fillId="2" borderId="9" xfId="0" applyNumberFormat="1" applyFont="1" applyFill="1" applyBorder="1"/>
    <xf numFmtId="0" fontId="6" fillId="2" borderId="1" xfId="0" applyFont="1" applyFill="1" applyBorder="1" applyAlignment="1">
      <alignment wrapText="1"/>
    </xf>
    <xf numFmtId="43" fontId="6" fillId="2" borderId="1" xfId="0" applyNumberFormat="1" applyFont="1" applyFill="1" applyBorder="1" applyAlignment="1">
      <alignment wrapText="1"/>
    </xf>
    <xf numFmtId="1" fontId="6" fillId="2" borderId="1" xfId="1" applyNumberFormat="1" applyFont="1" applyFill="1" applyBorder="1" applyAlignment="1">
      <alignment wrapText="1"/>
    </xf>
    <xf numFmtId="164" fontId="6" fillId="2" borderId="1" xfId="1" applyFont="1" applyFill="1" applyBorder="1"/>
    <xf numFmtId="0" fontId="6" fillId="2" borderId="1" xfId="0" applyFont="1" applyFill="1" applyBorder="1"/>
    <xf numFmtId="0" fontId="9" fillId="2" borderId="1" xfId="0" applyFont="1" applyFill="1" applyBorder="1"/>
    <xf numFmtId="164" fontId="9" fillId="2" borderId="1" xfId="1" applyFont="1" applyFill="1" applyBorder="1"/>
    <xf numFmtId="43" fontId="9" fillId="2" borderId="1" xfId="0" applyNumberFormat="1" applyFont="1" applyFill="1" applyBorder="1"/>
    <xf numFmtId="43" fontId="9" fillId="2" borderId="8" xfId="0" applyNumberFormat="1" applyFont="1" applyFill="1" applyBorder="1"/>
    <xf numFmtId="0" fontId="6" fillId="0" borderId="0" xfId="0" applyFont="1" applyAlignment="1">
      <alignment horizontal="center" vertical="center" wrapText="1"/>
    </xf>
    <xf numFmtId="0" fontId="7" fillId="2" borderId="0" xfId="0" applyFont="1" applyFill="1" applyAlignment="1">
      <alignment horizontal="right" vertical="top" wrapText="1"/>
    </xf>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4" fontId="6" fillId="4" borderId="3" xfId="0"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9" fillId="2" borderId="0" xfId="0" applyFont="1" applyFill="1" applyAlignment="1">
      <alignment horizontal="left"/>
    </xf>
    <xf numFmtId="0" fontId="6" fillId="2" borderId="0" xfId="0" applyFont="1" applyFill="1" applyBorder="1" applyAlignment="1">
      <alignment horizontal="left" wrapText="1"/>
    </xf>
    <xf numFmtId="0" fontId="9" fillId="4" borderId="3" xfId="0" applyFont="1" applyFill="1" applyBorder="1" applyAlignment="1">
      <alignment horizontal="center"/>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4" borderId="0" xfId="0" applyFont="1" applyFill="1" applyAlignment="1">
      <alignment horizontal="center"/>
    </xf>
    <xf numFmtId="0" fontId="9" fillId="4" borderId="4" xfId="0" applyFont="1" applyFill="1" applyBorder="1" applyAlignment="1">
      <alignment horizontal="center"/>
    </xf>
    <xf numFmtId="0" fontId="12" fillId="4" borderId="3" xfId="0" applyFont="1" applyFill="1" applyBorder="1" applyAlignment="1">
      <alignment horizontal="center"/>
    </xf>
    <xf numFmtId="0" fontId="7" fillId="4" borderId="2" xfId="0" applyFont="1" applyFill="1" applyBorder="1" applyAlignment="1">
      <alignment horizontal="center" vertical="center" wrapText="1"/>
    </xf>
    <xf numFmtId="4" fontId="7" fillId="4" borderId="3"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1" fillId="0" borderId="1" xfId="0" applyFont="1" applyBorder="1"/>
    <xf numFmtId="164" fontId="6" fillId="2" borderId="1" xfId="1" applyFont="1" applyFill="1" applyBorder="1" applyAlignment="1">
      <alignment wrapText="1"/>
    </xf>
    <xf numFmtId="0" fontId="6" fillId="2" borderId="0" xfId="0" applyFont="1" applyFill="1" applyAlignment="1">
      <alignment horizontal="left" vertical="center"/>
    </xf>
    <xf numFmtId="0" fontId="0" fillId="0" borderId="1" xfId="0" applyBorder="1"/>
    <xf numFmtId="0" fontId="15" fillId="2" borderId="1" xfId="0" applyFont="1" applyFill="1" applyBorder="1" applyAlignment="1">
      <alignment horizontal="left" vertical="center" wrapText="1"/>
    </xf>
    <xf numFmtId="0" fontId="14" fillId="0" borderId="1" xfId="0" applyFont="1" applyBorder="1"/>
    <xf numFmtId="43" fontId="14" fillId="0" borderId="1" xfId="0" applyNumberFormat="1" applyFont="1" applyBorder="1"/>
    <xf numFmtId="0" fontId="14" fillId="0" borderId="0" xfId="0" applyFont="1" applyAlignment="1">
      <alignment horizontal="center"/>
    </xf>
    <xf numFmtId="0" fontId="6" fillId="2" borderId="0" xfId="0" applyFont="1" applyFill="1" applyAlignment="1">
      <alignment horizontal="center" vertical="center"/>
    </xf>
    <xf numFmtId="43" fontId="3" fillId="2" borderId="0" xfId="0" applyNumberFormat="1" applyFont="1" applyFill="1"/>
    <xf numFmtId="0" fontId="3" fillId="4" borderId="0" xfId="0" applyFont="1" applyFill="1"/>
    <xf numFmtId="4" fontId="6" fillId="4" borderId="10" xfId="0" applyNumberFormat="1" applyFont="1" applyFill="1" applyBorder="1" applyAlignment="1">
      <alignment horizontal="center" vertical="center" wrapText="1"/>
    </xf>
    <xf numFmtId="0" fontId="6" fillId="4" borderId="10" xfId="0" applyFont="1" applyFill="1" applyBorder="1" applyAlignment="1">
      <alignment horizontal="center" vertical="center" wrapText="1"/>
    </xf>
    <xf numFmtId="0" fontId="9" fillId="4" borderId="10" xfId="0" applyFont="1" applyFill="1" applyBorder="1" applyAlignment="1">
      <alignment horizontal="center" wrapText="1"/>
    </xf>
    <xf numFmtId="0" fontId="9" fillId="4" borderId="10" xfId="0" applyFont="1" applyFill="1" applyBorder="1" applyAlignment="1">
      <alignment horizontal="center"/>
    </xf>
    <xf numFmtId="0" fontId="6" fillId="4" borderId="10" xfId="0" applyFont="1" applyFill="1" applyBorder="1" applyAlignment="1">
      <alignment horizontal="center"/>
    </xf>
    <xf numFmtId="0" fontId="9" fillId="4" borderId="11" xfId="0" applyFont="1" applyFill="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center"/>
    </xf>
    <xf numFmtId="0" fontId="7" fillId="2" borderId="1" xfId="0" applyFont="1" applyFill="1" applyBorder="1" applyAlignment="1">
      <alignment horizontal="center"/>
    </xf>
    <xf numFmtId="20" fontId="6" fillId="0" borderId="1" xfId="0" applyNumberFormat="1" applyFont="1" applyBorder="1" applyAlignment="1">
      <alignment horizontal="center" vertical="center" wrapText="1"/>
    </xf>
    <xf numFmtId="20" fontId="3" fillId="2" borderId="1" xfId="0" applyNumberFormat="1" applyFont="1" applyFill="1" applyBorder="1" applyAlignment="1">
      <alignment horizontal="center"/>
    </xf>
    <xf numFmtId="20" fontId="7" fillId="2" borderId="1" xfId="0" applyNumberFormat="1" applyFont="1" applyFill="1" applyBorder="1" applyAlignment="1">
      <alignment horizontal="center"/>
    </xf>
    <xf numFmtId="0" fontId="6" fillId="2" borderId="0" xfId="0" applyFont="1" applyFill="1" applyBorder="1" applyAlignment="1">
      <alignment horizontal="center" wrapText="1"/>
    </xf>
  </cellXfs>
  <cellStyles count="5">
    <cellStyle name="Обычный" xfId="0" builtinId="0"/>
    <cellStyle name="Обычный 2" xfId="3"/>
    <cellStyle name="Обычный 3" xfId="4"/>
    <cellStyle name="Обычный 4" xfId="2"/>
    <cellStyle name="Финансовый" xfId="1" builtinId="3"/>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A169"/>
  <sheetViews>
    <sheetView tabSelected="1" zoomScale="90" zoomScaleNormal="90" zoomScaleSheetLayoutView="145" workbookViewId="0">
      <pane xSplit="9" ySplit="14" topLeftCell="J137" activePane="bottomRight" state="frozen"/>
      <selection pane="topRight" activeCell="J1" sqref="J1"/>
      <selection pane="bottomLeft" activeCell="A12" sqref="A12"/>
      <selection pane="bottomRight" activeCell="AT162" sqref="A138:AT162"/>
    </sheetView>
  </sheetViews>
  <sheetFormatPr defaultRowHeight="15.75"/>
  <cols>
    <col min="1" max="1" width="6.5703125" style="1" customWidth="1"/>
    <col min="2" max="2" width="14.140625" style="1" customWidth="1"/>
    <col min="3" max="3" width="12.140625" style="1" customWidth="1"/>
    <col min="4" max="4" width="38.28515625" style="1" customWidth="1"/>
    <col min="5" max="6" width="10.5703125" style="1" customWidth="1"/>
    <col min="7" max="7" width="12" style="13" customWidth="1"/>
    <col min="8" max="8" width="14.85546875" style="1" customWidth="1"/>
    <col min="9" max="9" width="17.5703125" style="1" hidden="1" customWidth="1"/>
    <col min="10" max="10" width="12.140625" style="24" customWidth="1"/>
    <col min="11" max="11" width="15.85546875" style="24" customWidth="1"/>
    <col min="12" max="12" width="9.85546875" style="24" customWidth="1"/>
    <col min="13" max="13" width="14.140625" style="24" customWidth="1"/>
    <col min="14" max="14" width="9.85546875" style="24" customWidth="1"/>
    <col min="15" max="15" width="17" style="24" customWidth="1"/>
    <col min="16" max="16" width="8.42578125" style="24" customWidth="1"/>
    <col min="17" max="17" width="16.140625" style="24" customWidth="1"/>
    <col min="18" max="18" width="8" style="24" customWidth="1"/>
    <col min="19" max="19" width="14.42578125" style="24" customWidth="1"/>
    <col min="20" max="20" width="10.28515625" style="24" customWidth="1"/>
    <col min="21" max="21" width="15.85546875" style="24" customWidth="1"/>
    <col min="22" max="22" width="10.28515625" style="24" customWidth="1"/>
    <col min="23" max="23" width="16.28515625" style="24" customWidth="1"/>
    <col min="24" max="24" width="9.28515625" style="24" customWidth="1"/>
    <col min="25" max="25" width="15.85546875" style="24" customWidth="1"/>
    <col min="26" max="26" width="10.7109375" style="24" customWidth="1"/>
    <col min="27" max="27" width="14.5703125" style="24" customWidth="1"/>
    <col min="28" max="28" width="9.140625" style="24" customWidth="1"/>
    <col min="29" max="29" width="16.28515625" style="24" customWidth="1"/>
    <col min="30" max="30" width="8.140625" style="24" customWidth="1"/>
    <col min="31" max="31" width="17.42578125" style="24" customWidth="1"/>
    <col min="32" max="32" width="8.5703125" style="120" customWidth="1"/>
    <col min="33" max="33" width="17.140625" style="120" customWidth="1"/>
    <col min="34" max="34" width="10.7109375" style="24" customWidth="1"/>
    <col min="35" max="35" width="17.85546875" style="24" customWidth="1"/>
    <col min="36" max="36" width="9" style="24" customWidth="1"/>
    <col min="37" max="37" width="15.42578125" style="24" customWidth="1"/>
    <col min="38" max="38" width="10.28515625" style="24" customWidth="1"/>
    <col min="39" max="39" width="16.42578125" style="24" customWidth="1"/>
    <col min="40" max="40" width="7.5703125" style="24" customWidth="1"/>
    <col min="41" max="41" width="17.5703125" style="24" customWidth="1"/>
    <col min="42" max="42" width="9.140625" style="24"/>
    <col min="43" max="43" width="14.7109375" style="24" bestFit="1" customWidth="1"/>
    <col min="44" max="44" width="9.140625" style="26"/>
    <col min="45" max="45" width="14.7109375" style="26" bestFit="1" customWidth="1"/>
    <col min="46" max="16384" width="9.140625" style="1"/>
  </cols>
  <sheetData>
    <row r="1" spans="1:53" s="13" customFormat="1">
      <c r="A1" s="12"/>
      <c r="B1" s="12"/>
      <c r="C1" s="12"/>
      <c r="D1" s="12"/>
      <c r="E1" s="12"/>
      <c r="F1" s="12"/>
      <c r="G1" s="8"/>
      <c r="H1" s="89"/>
      <c r="I1" s="89"/>
      <c r="AF1" s="20"/>
      <c r="AG1" s="20"/>
      <c r="AR1" s="12"/>
      <c r="AS1" s="12"/>
    </row>
    <row r="2" spans="1:53" s="13" customFormat="1">
      <c r="A2" s="88" t="s">
        <v>224</v>
      </c>
      <c r="B2" s="88"/>
      <c r="C2" s="88"/>
      <c r="D2" s="88"/>
      <c r="E2" s="88"/>
      <c r="F2" s="88"/>
      <c r="G2" s="88"/>
      <c r="H2" s="88"/>
      <c r="I2" s="88"/>
      <c r="J2" s="88"/>
      <c r="K2" s="88"/>
      <c r="L2" s="88"/>
      <c r="AF2" s="20"/>
      <c r="AG2" s="20"/>
      <c r="AR2" s="12"/>
      <c r="AS2" s="12"/>
    </row>
    <row r="3" spans="1:53" s="13" customFormat="1">
      <c r="A3" s="64"/>
      <c r="B3" s="64"/>
      <c r="C3" s="64"/>
      <c r="D3" s="63" t="s">
        <v>228</v>
      </c>
      <c r="E3" s="64"/>
      <c r="F3" s="64"/>
      <c r="G3" s="64"/>
      <c r="H3" s="64"/>
      <c r="I3" s="64"/>
      <c r="J3" s="64"/>
      <c r="K3" s="64"/>
      <c r="L3" s="64"/>
      <c r="AF3" s="20"/>
      <c r="AG3" s="20"/>
      <c r="AR3" s="12"/>
      <c r="AS3" s="12"/>
    </row>
    <row r="4" spans="1:53" s="13" customFormat="1" ht="25.5" customHeight="1">
      <c r="A4" s="63"/>
      <c r="B4" s="63" t="s">
        <v>225</v>
      </c>
      <c r="C4" s="63"/>
      <c r="D4" s="63"/>
      <c r="E4" s="63"/>
      <c r="F4" s="63"/>
      <c r="G4" s="63"/>
      <c r="H4" s="63"/>
      <c r="I4" s="63"/>
      <c r="J4" s="63"/>
      <c r="K4" s="63"/>
      <c r="L4" s="88" t="s">
        <v>269</v>
      </c>
      <c r="M4" s="88"/>
      <c r="AF4" s="20"/>
      <c r="AG4" s="20"/>
      <c r="AR4" s="12"/>
      <c r="AS4" s="12"/>
    </row>
    <row r="5" spans="1:53" s="13" customFormat="1" ht="30.75" customHeight="1">
      <c r="A5" s="63">
        <v>1</v>
      </c>
      <c r="B5" s="94" t="s">
        <v>226</v>
      </c>
      <c r="C5" s="94"/>
      <c r="D5" s="94"/>
      <c r="E5" s="94"/>
      <c r="F5" s="94"/>
      <c r="G5" s="94"/>
      <c r="H5" s="94"/>
      <c r="I5" s="94"/>
      <c r="J5" s="94"/>
      <c r="K5" s="94"/>
      <c r="L5" s="94"/>
      <c r="AF5" s="20"/>
      <c r="AG5" s="20"/>
      <c r="AR5" s="12"/>
      <c r="AS5" s="12"/>
    </row>
    <row r="6" spans="1:53" s="13" customFormat="1" ht="30" customHeight="1">
      <c r="A6" s="63">
        <v>2</v>
      </c>
      <c r="B6" s="94" t="s">
        <v>227</v>
      </c>
      <c r="C6" s="94"/>
      <c r="D6" s="94"/>
      <c r="E6" s="94"/>
      <c r="F6" s="94"/>
      <c r="G6" s="94"/>
      <c r="H6" s="94"/>
      <c r="I6" s="94"/>
      <c r="J6" s="94"/>
      <c r="K6" s="94"/>
      <c r="L6" s="94"/>
      <c r="AF6" s="20"/>
      <c r="AG6" s="20"/>
      <c r="AR6" s="12"/>
      <c r="AS6" s="12"/>
    </row>
    <row r="7" spans="1:53" s="13" customFormat="1" ht="36.75" customHeight="1">
      <c r="A7" s="63">
        <v>3</v>
      </c>
      <c r="B7" s="94" t="s">
        <v>230</v>
      </c>
      <c r="C7" s="94"/>
      <c r="D7" s="94"/>
      <c r="E7" s="94"/>
      <c r="F7" s="94"/>
      <c r="G7" s="94"/>
      <c r="H7" s="94"/>
      <c r="I7" s="94"/>
      <c r="J7" s="94"/>
      <c r="K7" s="94"/>
      <c r="L7" s="94"/>
      <c r="AF7" s="20"/>
      <c r="AG7" s="20"/>
      <c r="AR7" s="12"/>
      <c r="AS7" s="12"/>
    </row>
    <row r="8" spans="1:53" s="20" customFormat="1" ht="31.5" customHeight="1">
      <c r="A8" s="63">
        <v>4</v>
      </c>
      <c r="B8" s="94" t="s">
        <v>229</v>
      </c>
      <c r="C8" s="94"/>
      <c r="D8" s="94"/>
      <c r="E8" s="65"/>
      <c r="F8" s="65"/>
      <c r="G8" s="65"/>
      <c r="H8" s="65"/>
      <c r="I8" s="65"/>
      <c r="J8" s="65"/>
      <c r="K8" s="65"/>
      <c r="L8" s="65"/>
      <c r="AR8" s="9"/>
      <c r="AS8" s="9"/>
    </row>
    <row r="9" spans="1:53" s="20" customFormat="1" ht="36" customHeight="1">
      <c r="A9" s="63">
        <v>5</v>
      </c>
      <c r="B9" s="94" t="s">
        <v>231</v>
      </c>
      <c r="C9" s="94"/>
      <c r="D9" s="94"/>
      <c r="E9" s="63"/>
      <c r="F9" s="63"/>
      <c r="G9" s="63"/>
      <c r="H9" s="63"/>
      <c r="I9" s="63"/>
      <c r="J9" s="63"/>
      <c r="K9" s="63"/>
      <c r="L9" s="63"/>
      <c r="AR9" s="9"/>
      <c r="AS9" s="9"/>
    </row>
    <row r="10" spans="1:53" s="20" customFormat="1" ht="36" customHeight="1">
      <c r="A10" s="118">
        <v>6</v>
      </c>
      <c r="B10" s="112" t="s">
        <v>240</v>
      </c>
      <c r="C10" s="112"/>
      <c r="D10" s="112"/>
      <c r="E10" s="112"/>
      <c r="F10" s="112"/>
      <c r="G10" s="112"/>
      <c r="H10" s="65"/>
      <c r="I10" s="63"/>
      <c r="J10" s="63"/>
      <c r="K10" s="63"/>
      <c r="L10" s="63"/>
      <c r="AR10" s="9"/>
      <c r="AS10" s="9"/>
    </row>
    <row r="11" spans="1:53" s="20" customFormat="1" ht="36" customHeight="1">
      <c r="A11" s="118"/>
      <c r="B11" s="112"/>
      <c r="C11" s="112"/>
      <c r="D11" s="112"/>
      <c r="E11" s="112"/>
      <c r="F11" s="112"/>
      <c r="G11" s="112"/>
      <c r="H11" s="65"/>
      <c r="I11" s="63"/>
      <c r="J11" s="63"/>
      <c r="K11" s="63"/>
      <c r="L11" s="63"/>
      <c r="AR11" s="9"/>
      <c r="AS11" s="9"/>
    </row>
    <row r="12" spans="1:53" s="20" customFormat="1" ht="26.25" customHeight="1">
      <c r="A12" s="118"/>
      <c r="B12" s="112"/>
      <c r="C12" s="112"/>
      <c r="D12" s="112"/>
      <c r="E12" s="112"/>
      <c r="F12" s="112"/>
      <c r="G12" s="112"/>
      <c r="H12" s="127" t="s">
        <v>249</v>
      </c>
      <c r="I12" s="127"/>
      <c r="J12" s="128" t="s">
        <v>251</v>
      </c>
      <c r="K12" s="128"/>
      <c r="L12" s="128" t="s">
        <v>251</v>
      </c>
      <c r="M12" s="128"/>
      <c r="N12" s="129" t="s">
        <v>251</v>
      </c>
      <c r="O12" s="129"/>
      <c r="P12" s="129" t="s">
        <v>251</v>
      </c>
      <c r="Q12" s="129"/>
      <c r="R12" s="129" t="s">
        <v>251</v>
      </c>
      <c r="S12" s="129"/>
      <c r="T12" s="129" t="s">
        <v>251</v>
      </c>
      <c r="U12" s="129"/>
      <c r="V12" s="129" t="s">
        <v>251</v>
      </c>
      <c r="W12" s="129"/>
      <c r="X12" s="129" t="s">
        <v>251</v>
      </c>
      <c r="Y12" s="129"/>
      <c r="Z12" s="129" t="s">
        <v>251</v>
      </c>
      <c r="AA12" s="129"/>
      <c r="AB12" s="129" t="s">
        <v>251</v>
      </c>
      <c r="AC12" s="129"/>
      <c r="AD12" s="129" t="s">
        <v>252</v>
      </c>
      <c r="AE12" s="129"/>
      <c r="AF12" s="129" t="s">
        <v>252</v>
      </c>
      <c r="AG12" s="129"/>
      <c r="AH12" s="129" t="s">
        <v>252</v>
      </c>
      <c r="AI12" s="129"/>
      <c r="AJ12" s="129" t="s">
        <v>252</v>
      </c>
      <c r="AK12" s="129"/>
      <c r="AL12" s="129" t="s">
        <v>253</v>
      </c>
      <c r="AM12" s="129"/>
      <c r="AN12" s="129" t="s">
        <v>253</v>
      </c>
      <c r="AO12" s="129"/>
      <c r="AP12" s="129" t="s">
        <v>254</v>
      </c>
      <c r="AQ12" s="129"/>
      <c r="AR12" s="130" t="s">
        <v>251</v>
      </c>
      <c r="AS12" s="130"/>
    </row>
    <row r="13" spans="1:53" s="20" customFormat="1" ht="19.5" customHeight="1" thickBot="1">
      <c r="A13" s="118"/>
      <c r="B13" s="112"/>
      <c r="C13" s="112"/>
      <c r="D13" s="112"/>
      <c r="E13" s="112"/>
      <c r="F13" s="112"/>
      <c r="G13" s="112"/>
      <c r="H13" s="127" t="s">
        <v>250</v>
      </c>
      <c r="I13" s="127"/>
      <c r="J13" s="131">
        <v>0.70833333333333337</v>
      </c>
      <c r="K13" s="128"/>
      <c r="L13" s="131">
        <v>0.68263888888888891</v>
      </c>
      <c r="M13" s="128"/>
      <c r="N13" s="132">
        <v>0.60416666666666663</v>
      </c>
      <c r="O13" s="129"/>
      <c r="P13" s="132">
        <v>0.57291666666666663</v>
      </c>
      <c r="Q13" s="129"/>
      <c r="R13" s="132">
        <v>0.5229166666666667</v>
      </c>
      <c r="S13" s="129"/>
      <c r="T13" s="132">
        <v>0.51874999999999993</v>
      </c>
      <c r="U13" s="129"/>
      <c r="V13" s="132">
        <v>0.51736111111111105</v>
      </c>
      <c r="W13" s="129"/>
      <c r="X13" s="132">
        <v>0.40625</v>
      </c>
      <c r="Y13" s="129"/>
      <c r="Z13" s="132">
        <v>0.46597222222222223</v>
      </c>
      <c r="AA13" s="129"/>
      <c r="AB13" s="132">
        <v>0.35416666666666669</v>
      </c>
      <c r="AC13" s="129"/>
      <c r="AD13" s="132">
        <v>0.58750000000000002</v>
      </c>
      <c r="AE13" s="129"/>
      <c r="AF13" s="132">
        <v>0.59027777777777779</v>
      </c>
      <c r="AG13" s="129"/>
      <c r="AH13" s="132">
        <v>0.49652777777777773</v>
      </c>
      <c r="AI13" s="129"/>
      <c r="AJ13" s="132">
        <v>0.43402777777777773</v>
      </c>
      <c r="AK13" s="129"/>
      <c r="AL13" s="132">
        <v>0.64374999999999993</v>
      </c>
      <c r="AM13" s="129"/>
      <c r="AN13" s="132">
        <v>0.60069444444444442</v>
      </c>
      <c r="AO13" s="129"/>
      <c r="AP13" s="132">
        <v>0.63888888888888895</v>
      </c>
      <c r="AQ13" s="129"/>
      <c r="AR13" s="133">
        <v>0.70833333333333337</v>
      </c>
      <c r="AS13" s="130"/>
    </row>
    <row r="14" spans="1:53" s="24" customFormat="1" ht="36.75" customHeight="1">
      <c r="A14" s="90" t="s">
        <v>3</v>
      </c>
      <c r="B14" s="92" t="s">
        <v>1</v>
      </c>
      <c r="C14" s="92" t="s">
        <v>23</v>
      </c>
      <c r="D14" s="92" t="s">
        <v>6</v>
      </c>
      <c r="E14" s="92" t="s">
        <v>7</v>
      </c>
      <c r="F14" s="92" t="s">
        <v>5</v>
      </c>
      <c r="G14" s="92" t="s">
        <v>2</v>
      </c>
      <c r="H14" s="121" t="s">
        <v>4</v>
      </c>
      <c r="I14" s="122" t="s">
        <v>0</v>
      </c>
      <c r="J14" s="123" t="s">
        <v>177</v>
      </c>
      <c r="K14" s="123"/>
      <c r="L14" s="124" t="s">
        <v>178</v>
      </c>
      <c r="M14" s="124"/>
      <c r="N14" s="124" t="s">
        <v>179</v>
      </c>
      <c r="O14" s="124"/>
      <c r="P14" s="124" t="s">
        <v>180</v>
      </c>
      <c r="Q14" s="124"/>
      <c r="R14" s="124" t="s">
        <v>181</v>
      </c>
      <c r="S14" s="124"/>
      <c r="T14" s="124" t="s">
        <v>182</v>
      </c>
      <c r="U14" s="124"/>
      <c r="V14" s="124" t="s">
        <v>183</v>
      </c>
      <c r="W14" s="124"/>
      <c r="X14" s="124" t="s">
        <v>184</v>
      </c>
      <c r="Y14" s="124"/>
      <c r="Z14" s="124" t="s">
        <v>185</v>
      </c>
      <c r="AA14" s="124"/>
      <c r="AB14" s="124" t="s">
        <v>186</v>
      </c>
      <c r="AC14" s="124"/>
      <c r="AD14" s="124" t="s">
        <v>187</v>
      </c>
      <c r="AE14" s="124"/>
      <c r="AF14" s="125" t="s">
        <v>190</v>
      </c>
      <c r="AG14" s="125"/>
      <c r="AH14" s="124" t="s">
        <v>188</v>
      </c>
      <c r="AI14" s="124"/>
      <c r="AJ14" s="124" t="s">
        <v>189</v>
      </c>
      <c r="AK14" s="124"/>
      <c r="AL14" s="124" t="s">
        <v>191</v>
      </c>
      <c r="AM14" s="124"/>
      <c r="AN14" s="124" t="s">
        <v>192</v>
      </c>
      <c r="AO14" s="124"/>
      <c r="AP14" s="124" t="s">
        <v>193</v>
      </c>
      <c r="AQ14" s="124"/>
      <c r="AR14" s="124" t="s">
        <v>194</v>
      </c>
      <c r="AS14" s="126"/>
      <c r="AT14" s="100"/>
      <c r="AU14" s="100"/>
      <c r="AV14" s="100"/>
      <c r="AW14" s="100"/>
      <c r="AX14" s="100"/>
      <c r="AY14" s="100"/>
      <c r="AZ14" s="100"/>
      <c r="BA14" s="100"/>
    </row>
    <row r="15" spans="1:53" s="24" customFormat="1" ht="63.75">
      <c r="A15" s="91"/>
      <c r="B15" s="93"/>
      <c r="C15" s="93"/>
      <c r="D15" s="93"/>
      <c r="E15" s="93"/>
      <c r="F15" s="93"/>
      <c r="G15" s="93"/>
      <c r="H15" s="93"/>
      <c r="I15" s="43" t="s">
        <v>20</v>
      </c>
      <c r="J15" s="25" t="s">
        <v>175</v>
      </c>
      <c r="K15" s="25" t="s">
        <v>176</v>
      </c>
      <c r="L15" s="25" t="s">
        <v>175</v>
      </c>
      <c r="M15" s="25" t="s">
        <v>176</v>
      </c>
      <c r="N15" s="25" t="s">
        <v>175</v>
      </c>
      <c r="O15" s="25" t="s">
        <v>176</v>
      </c>
      <c r="P15" s="25" t="s">
        <v>175</v>
      </c>
      <c r="Q15" s="25" t="s">
        <v>176</v>
      </c>
      <c r="R15" s="25" t="s">
        <v>175</v>
      </c>
      <c r="S15" s="25" t="s">
        <v>176</v>
      </c>
      <c r="T15" s="25" t="s">
        <v>175</v>
      </c>
      <c r="U15" s="25" t="s">
        <v>176</v>
      </c>
      <c r="V15" s="25" t="s">
        <v>175</v>
      </c>
      <c r="W15" s="25" t="s">
        <v>176</v>
      </c>
      <c r="X15" s="25" t="s">
        <v>175</v>
      </c>
      <c r="Y15" s="25" t="s">
        <v>176</v>
      </c>
      <c r="Z15" s="25" t="s">
        <v>175</v>
      </c>
      <c r="AA15" s="25" t="s">
        <v>176</v>
      </c>
      <c r="AB15" s="25" t="s">
        <v>175</v>
      </c>
      <c r="AC15" s="25" t="s">
        <v>176</v>
      </c>
      <c r="AD15" s="25" t="s">
        <v>175</v>
      </c>
      <c r="AE15" s="25" t="s">
        <v>176</v>
      </c>
      <c r="AF15" s="43" t="s">
        <v>175</v>
      </c>
      <c r="AG15" s="43" t="s">
        <v>176</v>
      </c>
      <c r="AH15" s="25" t="s">
        <v>175</v>
      </c>
      <c r="AI15" s="25" t="s">
        <v>176</v>
      </c>
      <c r="AJ15" s="25" t="s">
        <v>175</v>
      </c>
      <c r="AK15" s="25" t="s">
        <v>176</v>
      </c>
      <c r="AL15" s="25" t="s">
        <v>175</v>
      </c>
      <c r="AM15" s="25" t="s">
        <v>176</v>
      </c>
      <c r="AN15" s="25" t="s">
        <v>175</v>
      </c>
      <c r="AO15" s="25" t="s">
        <v>176</v>
      </c>
      <c r="AP15" s="25" t="s">
        <v>175</v>
      </c>
      <c r="AQ15" s="25" t="s">
        <v>176</v>
      </c>
      <c r="AR15" s="25" t="s">
        <v>175</v>
      </c>
      <c r="AS15" s="28" t="s">
        <v>176</v>
      </c>
    </row>
    <row r="16" spans="1:53" s="2" customFormat="1" ht="69.75" customHeight="1">
      <c r="A16" s="29">
        <v>1</v>
      </c>
      <c r="B16" s="30"/>
      <c r="C16" s="7" t="s">
        <v>21</v>
      </c>
      <c r="D16" s="7" t="s">
        <v>118</v>
      </c>
      <c r="E16" s="27" t="s">
        <v>8</v>
      </c>
      <c r="F16" s="31">
        <v>2000</v>
      </c>
      <c r="G16" s="6">
        <v>120</v>
      </c>
      <c r="H16" s="32">
        <f t="shared" ref="H16:H35" si="0">G16*F16</f>
        <v>240000</v>
      </c>
      <c r="I16" s="32">
        <f t="shared" ref="I16:I43" si="1">G16</f>
        <v>120</v>
      </c>
      <c r="J16" s="16"/>
      <c r="K16" s="17"/>
      <c r="L16" s="16"/>
      <c r="M16" s="16"/>
      <c r="N16" s="44">
        <v>910</v>
      </c>
      <c r="O16" s="45">
        <f>N16*G16</f>
        <v>109200</v>
      </c>
      <c r="P16" s="14"/>
      <c r="Q16" s="14"/>
      <c r="R16" s="14"/>
      <c r="S16" s="14"/>
      <c r="T16" s="14"/>
      <c r="U16" s="14"/>
      <c r="V16" s="14"/>
      <c r="W16" s="14"/>
      <c r="X16" s="14"/>
      <c r="Y16" s="14"/>
      <c r="Z16" s="14"/>
      <c r="AA16" s="14"/>
      <c r="AB16" s="14"/>
      <c r="AC16" s="14"/>
      <c r="AD16" s="14"/>
      <c r="AE16" s="14"/>
      <c r="AF16" s="16"/>
      <c r="AG16" s="16"/>
      <c r="AH16" s="14"/>
      <c r="AI16" s="14"/>
      <c r="AJ16" s="14"/>
      <c r="AK16" s="14"/>
      <c r="AL16" s="14"/>
      <c r="AM16" s="14"/>
      <c r="AN16" s="14"/>
      <c r="AO16" s="14"/>
      <c r="AP16" s="14"/>
      <c r="AQ16" s="14"/>
      <c r="AR16" s="14"/>
      <c r="AS16" s="33"/>
    </row>
    <row r="17" spans="1:45" s="2" customFormat="1" ht="28.5" customHeight="1">
      <c r="A17" s="34"/>
      <c r="B17" s="98" t="s">
        <v>255</v>
      </c>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9"/>
    </row>
    <row r="18" spans="1:45" s="2" customFormat="1" ht="50.25" customHeight="1">
      <c r="A18" s="29">
        <v>2</v>
      </c>
      <c r="B18" s="30"/>
      <c r="C18" s="7" t="s">
        <v>21</v>
      </c>
      <c r="D18" s="7" t="s">
        <v>29</v>
      </c>
      <c r="E18" s="27" t="s">
        <v>8</v>
      </c>
      <c r="F18" s="31">
        <v>950</v>
      </c>
      <c r="G18" s="6">
        <v>50</v>
      </c>
      <c r="H18" s="32">
        <f t="shared" si="0"/>
        <v>47500</v>
      </c>
      <c r="I18" s="32">
        <f t="shared" si="1"/>
        <v>50</v>
      </c>
      <c r="J18" s="16"/>
      <c r="K18" s="17"/>
      <c r="L18" s="16"/>
      <c r="M18" s="16"/>
      <c r="N18" s="16"/>
      <c r="O18" s="18"/>
      <c r="P18" s="14"/>
      <c r="Q18" s="14"/>
      <c r="R18" s="14"/>
      <c r="S18" s="14"/>
      <c r="T18" s="14"/>
      <c r="U18" s="14"/>
      <c r="V18" s="14"/>
      <c r="W18" s="14"/>
      <c r="X18" s="14"/>
      <c r="Y18" s="14"/>
      <c r="Z18" s="14"/>
      <c r="AA18" s="14"/>
      <c r="AB18" s="14"/>
      <c r="AC18" s="14"/>
      <c r="AD18" s="14"/>
      <c r="AE18" s="14"/>
      <c r="AF18" s="16"/>
      <c r="AG18" s="16"/>
      <c r="AH18" s="14"/>
      <c r="AI18" s="14"/>
      <c r="AJ18" s="14"/>
      <c r="AK18" s="14"/>
      <c r="AL18" s="14"/>
      <c r="AM18" s="14"/>
      <c r="AN18" s="14"/>
      <c r="AO18" s="14"/>
      <c r="AP18" s="14"/>
      <c r="AQ18" s="14"/>
      <c r="AR18" s="14"/>
      <c r="AS18" s="33"/>
    </row>
    <row r="19" spans="1:45" s="4" customFormat="1" ht="0.75" hidden="1" customHeight="1">
      <c r="A19" s="29">
        <v>3</v>
      </c>
      <c r="B19" s="14" t="s">
        <v>24</v>
      </c>
      <c r="C19" s="7" t="s">
        <v>22</v>
      </c>
      <c r="D19" s="7" t="s">
        <v>25</v>
      </c>
      <c r="E19" s="27" t="s">
        <v>28</v>
      </c>
      <c r="F19" s="31">
        <v>544.57000000000005</v>
      </c>
      <c r="G19" s="6">
        <v>500</v>
      </c>
      <c r="H19" s="32">
        <f t="shared" si="0"/>
        <v>272285</v>
      </c>
      <c r="I19" s="32">
        <f t="shared" si="1"/>
        <v>500</v>
      </c>
      <c r="J19" s="16" t="s">
        <v>115</v>
      </c>
      <c r="K19" s="17"/>
      <c r="L19" s="16"/>
      <c r="M19" s="16"/>
      <c r="N19" s="16"/>
      <c r="O19" s="16"/>
      <c r="P19" s="14"/>
      <c r="Q19" s="14"/>
      <c r="R19" s="14"/>
      <c r="S19" s="14"/>
      <c r="T19" s="14"/>
      <c r="U19" s="14"/>
      <c r="V19" s="14"/>
      <c r="W19" s="14"/>
      <c r="X19" s="14"/>
      <c r="Y19" s="14"/>
      <c r="Z19" s="14"/>
      <c r="AA19" s="14"/>
      <c r="AB19" s="14"/>
      <c r="AC19" s="14"/>
      <c r="AD19" s="14"/>
      <c r="AE19" s="14"/>
      <c r="AF19" s="16"/>
      <c r="AG19" s="16"/>
      <c r="AH19" s="14"/>
      <c r="AI19" s="14"/>
      <c r="AJ19" s="14"/>
      <c r="AK19" s="14"/>
      <c r="AL19" s="14"/>
      <c r="AM19" s="14"/>
      <c r="AN19" s="14"/>
      <c r="AO19" s="14"/>
      <c r="AP19" s="14"/>
      <c r="AQ19" s="14"/>
      <c r="AR19" s="14"/>
      <c r="AS19" s="33"/>
    </row>
    <row r="20" spans="1:45" s="4" customFormat="1" ht="18.75" customHeight="1">
      <c r="A20" s="34"/>
      <c r="B20" s="98" t="s">
        <v>196</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9"/>
    </row>
    <row r="21" spans="1:45" s="2" customFormat="1" ht="25.5">
      <c r="A21" s="29">
        <v>3</v>
      </c>
      <c r="B21" s="30" t="s">
        <v>27</v>
      </c>
      <c r="C21" s="7" t="s">
        <v>26</v>
      </c>
      <c r="D21" s="3" t="s">
        <v>116</v>
      </c>
      <c r="E21" s="27" t="s">
        <v>8</v>
      </c>
      <c r="F21" s="31">
        <v>54.89</v>
      </c>
      <c r="G21" s="6">
        <v>6</v>
      </c>
      <c r="H21" s="32">
        <f t="shared" si="0"/>
        <v>329.34000000000003</v>
      </c>
      <c r="I21" s="32">
        <f t="shared" si="1"/>
        <v>6</v>
      </c>
      <c r="J21" s="16"/>
      <c r="K21" s="17"/>
      <c r="L21" s="16"/>
      <c r="M21" s="16"/>
      <c r="N21" s="16"/>
      <c r="O21" s="16"/>
      <c r="P21" s="14"/>
      <c r="Q21" s="14"/>
      <c r="R21" s="14"/>
      <c r="S21" s="14"/>
      <c r="T21" s="14"/>
      <c r="U21" s="14"/>
      <c r="V21" s="14"/>
      <c r="W21" s="14"/>
      <c r="X21" s="14"/>
      <c r="Y21" s="14"/>
      <c r="Z21" s="14"/>
      <c r="AA21" s="14"/>
      <c r="AB21" s="14"/>
      <c r="AC21" s="14"/>
      <c r="AD21" s="14"/>
      <c r="AE21" s="14"/>
      <c r="AF21" s="16"/>
      <c r="AG21" s="16"/>
      <c r="AH21" s="14"/>
      <c r="AI21" s="14"/>
      <c r="AJ21" s="14"/>
      <c r="AK21" s="14"/>
      <c r="AL21" s="14"/>
      <c r="AM21" s="14"/>
      <c r="AN21" s="14"/>
      <c r="AO21" s="14"/>
      <c r="AP21" s="14"/>
      <c r="AQ21" s="14"/>
      <c r="AR21" s="14"/>
      <c r="AS21" s="35"/>
    </row>
    <row r="22" spans="1:45" s="2" customFormat="1">
      <c r="A22" s="29"/>
      <c r="B22" s="98" t="s">
        <v>196</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9"/>
    </row>
    <row r="23" spans="1:45" s="5" customFormat="1" ht="38.25">
      <c r="A23" s="29">
        <v>4</v>
      </c>
      <c r="B23" s="30" t="s">
        <v>31</v>
      </c>
      <c r="C23" s="19" t="s">
        <v>195</v>
      </c>
      <c r="D23" s="19" t="s">
        <v>30</v>
      </c>
      <c r="E23" s="30" t="s">
        <v>8</v>
      </c>
      <c r="F23" s="32">
        <v>40</v>
      </c>
      <c r="G23" s="10">
        <v>120</v>
      </c>
      <c r="H23" s="32">
        <f t="shared" si="0"/>
        <v>4800</v>
      </c>
      <c r="I23" s="32">
        <f t="shared" si="1"/>
        <v>120</v>
      </c>
      <c r="J23" s="16"/>
      <c r="K23" s="17"/>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44">
        <v>36</v>
      </c>
      <c r="AS23" s="46">
        <f>AR23*G23</f>
        <v>4320</v>
      </c>
    </row>
    <row r="24" spans="1:45" s="5" customFormat="1">
      <c r="A24" s="29"/>
      <c r="B24" s="98" t="s">
        <v>256</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9"/>
    </row>
    <row r="25" spans="1:45" s="2" customFormat="1" ht="89.25">
      <c r="A25" s="29">
        <v>5</v>
      </c>
      <c r="B25" s="30" t="s">
        <v>119</v>
      </c>
      <c r="C25" s="7" t="s">
        <v>119</v>
      </c>
      <c r="D25" s="7" t="s">
        <v>120</v>
      </c>
      <c r="E25" s="27" t="s">
        <v>8</v>
      </c>
      <c r="F25" s="31">
        <v>300</v>
      </c>
      <c r="G25" s="6">
        <v>200</v>
      </c>
      <c r="H25" s="32">
        <f t="shared" si="0"/>
        <v>60000</v>
      </c>
      <c r="I25" s="32">
        <f t="shared" si="1"/>
        <v>200</v>
      </c>
      <c r="J25" s="16"/>
      <c r="K25" s="17"/>
      <c r="L25" s="16"/>
      <c r="M25" s="16"/>
      <c r="N25" s="44">
        <v>300</v>
      </c>
      <c r="O25" s="45">
        <f>N25*G25</f>
        <v>60000</v>
      </c>
      <c r="P25" s="14"/>
      <c r="Q25" s="14"/>
      <c r="R25" s="14"/>
      <c r="S25" s="14"/>
      <c r="T25" s="14"/>
      <c r="U25" s="14"/>
      <c r="V25" s="14"/>
      <c r="W25" s="14"/>
      <c r="X25" s="14"/>
      <c r="Y25" s="14"/>
      <c r="Z25" s="14"/>
      <c r="AA25" s="14"/>
      <c r="AB25" s="14"/>
      <c r="AC25" s="14"/>
      <c r="AD25" s="14"/>
      <c r="AE25" s="14"/>
      <c r="AF25" s="16"/>
      <c r="AG25" s="16"/>
      <c r="AH25" s="14"/>
      <c r="AI25" s="14"/>
      <c r="AJ25" s="14"/>
      <c r="AK25" s="14"/>
      <c r="AL25" s="14"/>
      <c r="AM25" s="14"/>
      <c r="AN25" s="14"/>
      <c r="AO25" s="14"/>
      <c r="AP25" s="14"/>
      <c r="AQ25" s="14"/>
      <c r="AR25" s="14"/>
      <c r="AS25" s="33"/>
    </row>
    <row r="26" spans="1:45" s="2" customFormat="1">
      <c r="A26" s="29"/>
      <c r="B26" s="98" t="s">
        <v>257</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9"/>
    </row>
    <row r="27" spans="1:45" s="2" customFormat="1" ht="89.25">
      <c r="A27" s="29">
        <v>6</v>
      </c>
      <c r="B27" s="30" t="s">
        <v>33</v>
      </c>
      <c r="C27" s="7" t="s">
        <v>32</v>
      </c>
      <c r="D27" s="7" t="s">
        <v>34</v>
      </c>
      <c r="E27" s="27" t="s">
        <v>8</v>
      </c>
      <c r="F27" s="31">
        <v>10.98</v>
      </c>
      <c r="G27" s="6">
        <v>480</v>
      </c>
      <c r="H27" s="32">
        <f t="shared" si="0"/>
        <v>5270.4000000000005</v>
      </c>
      <c r="I27" s="32">
        <f t="shared" si="1"/>
        <v>480</v>
      </c>
      <c r="J27" s="16"/>
      <c r="K27" s="17"/>
      <c r="L27" s="16"/>
      <c r="M27" s="16"/>
      <c r="N27" s="16"/>
      <c r="O27" s="16"/>
      <c r="P27" s="14"/>
      <c r="Q27" s="14"/>
      <c r="R27" s="14"/>
      <c r="S27" s="14"/>
      <c r="T27" s="14"/>
      <c r="U27" s="14"/>
      <c r="V27" s="14"/>
      <c r="W27" s="14"/>
      <c r="X27" s="14"/>
      <c r="Y27" s="14"/>
      <c r="Z27" s="14"/>
      <c r="AA27" s="14"/>
      <c r="AB27" s="14"/>
      <c r="AC27" s="14"/>
      <c r="AD27" s="14"/>
      <c r="AE27" s="14"/>
      <c r="AF27" s="16"/>
      <c r="AG27" s="16"/>
      <c r="AH27" s="14"/>
      <c r="AI27" s="14"/>
      <c r="AJ27" s="14"/>
      <c r="AK27" s="14"/>
      <c r="AL27" s="14"/>
      <c r="AM27" s="14"/>
      <c r="AN27" s="14"/>
      <c r="AO27" s="14"/>
      <c r="AP27" s="14"/>
      <c r="AQ27" s="14"/>
      <c r="AR27" s="14"/>
      <c r="AS27" s="33"/>
    </row>
    <row r="28" spans="1:45" s="2" customFormat="1">
      <c r="A28" s="29"/>
      <c r="B28" s="98" t="s">
        <v>196</v>
      </c>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9"/>
    </row>
    <row r="29" spans="1:45" s="2" customFormat="1" ht="51">
      <c r="A29" s="29">
        <v>7</v>
      </c>
      <c r="B29" s="30"/>
      <c r="C29" s="7" t="s">
        <v>35</v>
      </c>
      <c r="D29" s="7" t="s">
        <v>36</v>
      </c>
      <c r="E29" s="27" t="s">
        <v>8</v>
      </c>
      <c r="F29" s="31">
        <v>3000</v>
      </c>
      <c r="G29" s="6">
        <v>60</v>
      </c>
      <c r="H29" s="32">
        <f t="shared" si="0"/>
        <v>180000</v>
      </c>
      <c r="I29" s="32">
        <f t="shared" si="1"/>
        <v>60</v>
      </c>
      <c r="J29" s="16"/>
      <c r="K29" s="17"/>
      <c r="L29" s="16"/>
      <c r="M29" s="16"/>
      <c r="N29" s="44">
        <v>1475</v>
      </c>
      <c r="O29" s="45">
        <f>N29*G29</f>
        <v>88500</v>
      </c>
      <c r="P29" s="14"/>
      <c r="Q29" s="14"/>
      <c r="R29" s="14"/>
      <c r="S29" s="14"/>
      <c r="T29" s="14"/>
      <c r="U29" s="14"/>
      <c r="V29" s="14"/>
      <c r="W29" s="14"/>
      <c r="X29" s="14"/>
      <c r="Y29" s="14"/>
      <c r="Z29" s="14"/>
      <c r="AA29" s="14"/>
      <c r="AB29" s="14"/>
      <c r="AC29" s="14"/>
      <c r="AD29" s="14"/>
      <c r="AE29" s="14"/>
      <c r="AF29" s="16"/>
      <c r="AG29" s="16"/>
      <c r="AH29" s="14"/>
      <c r="AI29" s="14"/>
      <c r="AJ29" s="14"/>
      <c r="AK29" s="14"/>
      <c r="AL29" s="14"/>
      <c r="AM29" s="14"/>
      <c r="AN29" s="14"/>
      <c r="AO29" s="14"/>
      <c r="AP29" s="14"/>
      <c r="AQ29" s="14"/>
      <c r="AR29" s="14">
        <v>2455</v>
      </c>
      <c r="AS29" s="35">
        <f>AR29*G29</f>
        <v>147300</v>
      </c>
    </row>
    <row r="30" spans="1:45" s="2" customFormat="1">
      <c r="A30" s="29"/>
      <c r="B30" s="98" t="s">
        <v>197</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9"/>
    </row>
    <row r="31" spans="1:45" s="2" customFormat="1" ht="51.75">
      <c r="A31" s="29">
        <v>8</v>
      </c>
      <c r="B31" s="30" t="s">
        <v>38</v>
      </c>
      <c r="C31" s="7" t="s">
        <v>39</v>
      </c>
      <c r="D31" s="37" t="s">
        <v>37</v>
      </c>
      <c r="E31" s="27" t="s">
        <v>8</v>
      </c>
      <c r="F31" s="31">
        <v>325</v>
      </c>
      <c r="G31" s="6">
        <v>100</v>
      </c>
      <c r="H31" s="32">
        <f t="shared" si="0"/>
        <v>32500</v>
      </c>
      <c r="I31" s="32">
        <f t="shared" si="1"/>
        <v>100</v>
      </c>
      <c r="J31" s="16"/>
      <c r="K31" s="17"/>
      <c r="L31" s="16"/>
      <c r="M31" s="16"/>
      <c r="N31" s="44">
        <v>290</v>
      </c>
      <c r="O31" s="45">
        <f>N31*G31</f>
        <v>29000</v>
      </c>
      <c r="P31" s="14"/>
      <c r="Q31" s="14"/>
      <c r="R31" s="14"/>
      <c r="S31" s="14"/>
      <c r="T31" s="14"/>
      <c r="U31" s="14"/>
      <c r="V31" s="14"/>
      <c r="W31" s="14"/>
      <c r="X31" s="14"/>
      <c r="Y31" s="14"/>
      <c r="Z31" s="14"/>
      <c r="AA31" s="14"/>
      <c r="AB31" s="14"/>
      <c r="AC31" s="14"/>
      <c r="AD31" s="14"/>
      <c r="AE31" s="14"/>
      <c r="AF31" s="16"/>
      <c r="AG31" s="16"/>
      <c r="AH31" s="14"/>
      <c r="AI31" s="14"/>
      <c r="AJ31" s="14"/>
      <c r="AK31" s="14"/>
      <c r="AL31" s="14"/>
      <c r="AM31" s="14"/>
      <c r="AN31" s="14"/>
      <c r="AO31" s="14"/>
      <c r="AP31" s="14"/>
      <c r="AQ31" s="14"/>
      <c r="AR31" s="14"/>
      <c r="AS31" s="33"/>
    </row>
    <row r="32" spans="1:45" s="2" customFormat="1">
      <c r="A32" s="29"/>
      <c r="B32" s="98" t="s">
        <v>258</v>
      </c>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9"/>
    </row>
    <row r="33" spans="1:45" s="2" customFormat="1" ht="38.25">
      <c r="A33" s="29">
        <v>9</v>
      </c>
      <c r="B33" s="30"/>
      <c r="C33" s="19" t="s">
        <v>41</v>
      </c>
      <c r="D33" s="19" t="s">
        <v>40</v>
      </c>
      <c r="E33" s="27" t="s">
        <v>28</v>
      </c>
      <c r="F33" s="31">
        <v>1500</v>
      </c>
      <c r="G33" s="6">
        <v>300</v>
      </c>
      <c r="H33" s="32">
        <f t="shared" si="0"/>
        <v>450000</v>
      </c>
      <c r="I33" s="32">
        <f t="shared" si="1"/>
        <v>300</v>
      </c>
      <c r="J33" s="16">
        <v>1350</v>
      </c>
      <c r="K33" s="17">
        <f>J33*G33</f>
        <v>405000</v>
      </c>
      <c r="L33" s="16"/>
      <c r="M33" s="16"/>
      <c r="N33" s="16">
        <v>980</v>
      </c>
      <c r="O33" s="18">
        <f>N33*G33</f>
        <v>294000</v>
      </c>
      <c r="P33" s="14"/>
      <c r="Q33" s="14"/>
      <c r="R33" s="14"/>
      <c r="S33" s="14"/>
      <c r="T33" s="14"/>
      <c r="U33" s="14"/>
      <c r="V33" s="14"/>
      <c r="W33" s="14"/>
      <c r="X33" s="14"/>
      <c r="Y33" s="14"/>
      <c r="Z33" s="14"/>
      <c r="AA33" s="14"/>
      <c r="AB33" s="14"/>
      <c r="AC33" s="14"/>
      <c r="AD33" s="14"/>
      <c r="AE33" s="14"/>
      <c r="AF33" s="16"/>
      <c r="AG33" s="16"/>
      <c r="AH33" s="14"/>
      <c r="AI33" s="14"/>
      <c r="AJ33" s="14"/>
      <c r="AK33" s="14"/>
      <c r="AL33" s="14"/>
      <c r="AM33" s="14"/>
      <c r="AN33" s="14"/>
      <c r="AO33" s="14"/>
      <c r="AP33" s="14"/>
      <c r="AQ33" s="14"/>
      <c r="AR33" s="47">
        <v>850</v>
      </c>
      <c r="AS33" s="48">
        <f>AR33*G33</f>
        <v>255000</v>
      </c>
    </row>
    <row r="34" spans="1:45" s="2" customFormat="1">
      <c r="A34" s="29"/>
      <c r="B34" s="98" t="s">
        <v>223</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9"/>
    </row>
    <row r="35" spans="1:45" s="2" customFormat="1" ht="38.25">
      <c r="A35" s="29">
        <v>10</v>
      </c>
      <c r="B35" s="30"/>
      <c r="C35" s="7" t="s">
        <v>42</v>
      </c>
      <c r="D35" s="7" t="s">
        <v>43</v>
      </c>
      <c r="E35" s="27" t="s">
        <v>8</v>
      </c>
      <c r="F35" s="31">
        <v>2400</v>
      </c>
      <c r="G35" s="6">
        <v>14</v>
      </c>
      <c r="H35" s="32">
        <f t="shared" si="0"/>
        <v>33600</v>
      </c>
      <c r="I35" s="32">
        <f t="shared" si="1"/>
        <v>14</v>
      </c>
      <c r="J35" s="16"/>
      <c r="K35" s="17"/>
      <c r="L35" s="16"/>
      <c r="M35" s="16"/>
      <c r="N35" s="16"/>
      <c r="O35" s="18">
        <f>N35*G35</f>
        <v>0</v>
      </c>
      <c r="P35" s="14"/>
      <c r="Q35" s="14"/>
      <c r="R35" s="14"/>
      <c r="S35" s="14"/>
      <c r="T35" s="14"/>
      <c r="U35" s="14"/>
      <c r="V35" s="14"/>
      <c r="W35" s="14"/>
      <c r="X35" s="14"/>
      <c r="Y35" s="14"/>
      <c r="Z35" s="14"/>
      <c r="AA35" s="14"/>
      <c r="AB35" s="14"/>
      <c r="AC35" s="14"/>
      <c r="AD35" s="14"/>
      <c r="AE35" s="14"/>
      <c r="AF35" s="16"/>
      <c r="AG35" s="16"/>
      <c r="AH35" s="14"/>
      <c r="AI35" s="14"/>
      <c r="AJ35" s="14"/>
      <c r="AK35" s="14"/>
      <c r="AL35" s="14"/>
      <c r="AM35" s="14"/>
      <c r="AN35" s="14"/>
      <c r="AO35" s="14"/>
      <c r="AP35" s="14"/>
      <c r="AQ35" s="14"/>
      <c r="AR35" s="49">
        <v>2385</v>
      </c>
      <c r="AS35" s="50">
        <f>AR35*G35</f>
        <v>33390</v>
      </c>
    </row>
    <row r="36" spans="1:45" s="2" customFormat="1">
      <c r="A36" s="29"/>
      <c r="B36" s="98" t="s">
        <v>259</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9"/>
    </row>
    <row r="37" spans="1:45" s="2" customFormat="1" ht="26.25">
      <c r="A37" s="29">
        <v>11</v>
      </c>
      <c r="B37" s="30"/>
      <c r="C37" s="7" t="s">
        <v>42</v>
      </c>
      <c r="D37" s="37" t="s">
        <v>44</v>
      </c>
      <c r="E37" s="27" t="s">
        <v>9</v>
      </c>
      <c r="F37" s="31">
        <v>2100</v>
      </c>
      <c r="G37" s="6">
        <v>24</v>
      </c>
      <c r="H37" s="32">
        <f>G37*F37</f>
        <v>50400</v>
      </c>
      <c r="I37" s="32">
        <f t="shared" si="1"/>
        <v>24</v>
      </c>
      <c r="J37" s="16"/>
      <c r="K37" s="17"/>
      <c r="L37" s="16"/>
      <c r="M37" s="16"/>
      <c r="N37" s="16"/>
      <c r="O37" s="18">
        <f>N37*G37</f>
        <v>0</v>
      </c>
      <c r="P37" s="14"/>
      <c r="Q37" s="14"/>
      <c r="R37" s="14"/>
      <c r="S37" s="14"/>
      <c r="T37" s="14"/>
      <c r="U37" s="14"/>
      <c r="V37" s="14"/>
      <c r="W37" s="14"/>
      <c r="X37" s="14"/>
      <c r="Y37" s="14"/>
      <c r="Z37" s="14"/>
      <c r="AA37" s="14"/>
      <c r="AB37" s="14"/>
      <c r="AC37" s="14"/>
      <c r="AD37" s="14"/>
      <c r="AE37" s="14"/>
      <c r="AF37" s="16"/>
      <c r="AG37" s="16"/>
      <c r="AH37" s="14"/>
      <c r="AI37" s="14"/>
      <c r="AJ37" s="14"/>
      <c r="AK37" s="14"/>
      <c r="AL37" s="14"/>
      <c r="AM37" s="14"/>
      <c r="AN37" s="14"/>
      <c r="AO37" s="14"/>
      <c r="AP37" s="14"/>
      <c r="AQ37" s="14"/>
      <c r="AR37" s="14"/>
      <c r="AS37" s="33"/>
    </row>
    <row r="38" spans="1:45" s="2" customFormat="1">
      <c r="A38" s="29"/>
      <c r="B38" s="98" t="s">
        <v>196</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9"/>
    </row>
    <row r="39" spans="1:45" s="2" customFormat="1" ht="39">
      <c r="A39" s="29">
        <v>12</v>
      </c>
      <c r="B39" s="30" t="s">
        <v>47</v>
      </c>
      <c r="C39" s="7" t="s">
        <v>45</v>
      </c>
      <c r="D39" s="37" t="s">
        <v>46</v>
      </c>
      <c r="E39" s="27" t="s">
        <v>8</v>
      </c>
      <c r="F39" s="31">
        <v>2700</v>
      </c>
      <c r="G39" s="6">
        <v>12</v>
      </c>
      <c r="H39" s="32">
        <f>G39*F39</f>
        <v>32400</v>
      </c>
      <c r="I39" s="32">
        <f t="shared" si="1"/>
        <v>12</v>
      </c>
      <c r="J39" s="16">
        <v>2400</v>
      </c>
      <c r="K39" s="17">
        <f>J39*G39</f>
        <v>28800</v>
      </c>
      <c r="L39" s="16"/>
      <c r="M39" s="16"/>
      <c r="N39" s="44">
        <v>1380</v>
      </c>
      <c r="O39" s="45">
        <f>N39*G39</f>
        <v>16560</v>
      </c>
      <c r="P39" s="14"/>
      <c r="Q39" s="14"/>
      <c r="R39" s="14"/>
      <c r="S39" s="14"/>
      <c r="T39" s="14"/>
      <c r="U39" s="14"/>
      <c r="V39" s="14"/>
      <c r="W39" s="14"/>
      <c r="X39" s="14"/>
      <c r="Y39" s="14"/>
      <c r="Z39" s="14"/>
      <c r="AA39" s="14"/>
      <c r="AB39" s="14"/>
      <c r="AC39" s="14"/>
      <c r="AD39" s="14"/>
      <c r="AE39" s="14"/>
      <c r="AF39" s="16"/>
      <c r="AG39" s="16"/>
      <c r="AH39" s="14"/>
      <c r="AI39" s="14"/>
      <c r="AJ39" s="14"/>
      <c r="AK39" s="14"/>
      <c r="AL39" s="14"/>
      <c r="AM39" s="14"/>
      <c r="AN39" s="14"/>
      <c r="AO39" s="14"/>
      <c r="AP39" s="14"/>
      <c r="AQ39" s="14"/>
      <c r="AR39" s="14">
        <v>2655</v>
      </c>
      <c r="AS39" s="35">
        <f>AR39*G39</f>
        <v>31860</v>
      </c>
    </row>
    <row r="40" spans="1:45" s="2" customFormat="1">
      <c r="A40" s="29"/>
      <c r="B40" s="98" t="s">
        <v>198</v>
      </c>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9"/>
    </row>
    <row r="41" spans="1:45" s="2" customFormat="1" ht="26.25">
      <c r="A41" s="29">
        <v>13</v>
      </c>
      <c r="B41" s="30"/>
      <c r="C41" s="7" t="s">
        <v>48</v>
      </c>
      <c r="D41" s="37" t="s">
        <v>49</v>
      </c>
      <c r="E41" s="27" t="s">
        <v>8</v>
      </c>
      <c r="F41" s="31">
        <v>500</v>
      </c>
      <c r="G41" s="6">
        <v>20</v>
      </c>
      <c r="H41" s="32">
        <f>G41*F41</f>
        <v>10000</v>
      </c>
      <c r="I41" s="32">
        <f t="shared" si="1"/>
        <v>20</v>
      </c>
      <c r="J41" s="16"/>
      <c r="K41" s="17"/>
      <c r="L41" s="16"/>
      <c r="M41" s="16"/>
      <c r="N41" s="44">
        <v>230</v>
      </c>
      <c r="O41" s="44">
        <f>N41*G41</f>
        <v>4600</v>
      </c>
      <c r="P41" s="14"/>
      <c r="Q41" s="14"/>
      <c r="R41" s="14"/>
      <c r="S41" s="14"/>
      <c r="T41" s="14"/>
      <c r="U41" s="14"/>
      <c r="V41" s="14"/>
      <c r="W41" s="14"/>
      <c r="X41" s="14"/>
      <c r="Y41" s="14"/>
      <c r="Z41" s="14"/>
      <c r="AA41" s="14"/>
      <c r="AB41" s="14"/>
      <c r="AC41" s="14"/>
      <c r="AD41" s="14"/>
      <c r="AE41" s="14"/>
      <c r="AF41" s="16"/>
      <c r="AG41" s="16"/>
      <c r="AH41" s="14"/>
      <c r="AI41" s="14"/>
      <c r="AJ41" s="14"/>
      <c r="AK41" s="14"/>
      <c r="AL41" s="14"/>
      <c r="AM41" s="14"/>
      <c r="AN41" s="14"/>
      <c r="AO41" s="14"/>
      <c r="AP41" s="14"/>
      <c r="AQ41" s="14"/>
      <c r="AR41" s="14">
        <v>465</v>
      </c>
      <c r="AS41" s="35">
        <f>AR41*G41</f>
        <v>9300</v>
      </c>
    </row>
    <row r="42" spans="1:45" s="2" customFormat="1">
      <c r="A42" s="29"/>
      <c r="B42" s="98" t="s">
        <v>199</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9"/>
    </row>
    <row r="43" spans="1:45" s="5" customFormat="1" ht="26.25">
      <c r="A43" s="29">
        <v>14</v>
      </c>
      <c r="B43" s="30" t="s">
        <v>122</v>
      </c>
      <c r="C43" s="19" t="s">
        <v>121</v>
      </c>
      <c r="D43" s="39" t="s">
        <v>123</v>
      </c>
      <c r="E43" s="30" t="s">
        <v>8</v>
      </c>
      <c r="F43" s="32">
        <v>1800</v>
      </c>
      <c r="G43" s="10">
        <v>20</v>
      </c>
      <c r="H43" s="32">
        <f>G43*F43</f>
        <v>36000</v>
      </c>
      <c r="I43" s="32">
        <f t="shared" si="1"/>
        <v>20</v>
      </c>
      <c r="J43" s="16"/>
      <c r="K43" s="17"/>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44">
        <v>1795</v>
      </c>
      <c r="AS43" s="46">
        <f>AR43*G43</f>
        <v>35900</v>
      </c>
    </row>
    <row r="44" spans="1:45" s="5" customFormat="1">
      <c r="A44" s="29"/>
      <c r="B44" s="98" t="s">
        <v>260</v>
      </c>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9"/>
    </row>
    <row r="45" spans="1:45" s="2" customFormat="1" ht="64.5">
      <c r="A45" s="29">
        <v>15</v>
      </c>
      <c r="B45" s="30" t="s">
        <v>52</v>
      </c>
      <c r="C45" s="7" t="s">
        <v>51</v>
      </c>
      <c r="D45" s="37" t="s">
        <v>50</v>
      </c>
      <c r="E45" s="27" t="s">
        <v>8</v>
      </c>
      <c r="F45" s="31">
        <v>82.51</v>
      </c>
      <c r="G45" s="6">
        <v>100</v>
      </c>
      <c r="H45" s="32">
        <f>G45*F45</f>
        <v>8251</v>
      </c>
      <c r="I45" s="32">
        <f t="shared" ref="I45:I134" si="2">G45</f>
        <v>100</v>
      </c>
      <c r="J45" s="16"/>
      <c r="K45" s="17"/>
      <c r="L45" s="16"/>
      <c r="M45" s="16"/>
      <c r="N45" s="44">
        <v>81</v>
      </c>
      <c r="O45" s="45">
        <f>N45*G45</f>
        <v>8100</v>
      </c>
      <c r="P45" s="14"/>
      <c r="Q45" s="14"/>
      <c r="R45" s="14"/>
      <c r="S45" s="14"/>
      <c r="T45" s="14"/>
      <c r="U45" s="14"/>
      <c r="V45" s="14"/>
      <c r="W45" s="14"/>
      <c r="X45" s="14"/>
      <c r="Y45" s="14"/>
      <c r="Z45" s="14"/>
      <c r="AA45" s="14"/>
      <c r="AB45" s="14"/>
      <c r="AC45" s="14"/>
      <c r="AD45" s="14"/>
      <c r="AE45" s="14"/>
      <c r="AF45" s="16"/>
      <c r="AG45" s="16"/>
      <c r="AH45" s="14"/>
      <c r="AI45" s="14"/>
      <c r="AJ45" s="14"/>
      <c r="AK45" s="14"/>
      <c r="AL45" s="14"/>
      <c r="AM45" s="14"/>
      <c r="AN45" s="14"/>
      <c r="AO45" s="14"/>
      <c r="AP45" s="14"/>
      <c r="AQ45" s="14"/>
      <c r="AR45" s="14"/>
      <c r="AS45" s="33"/>
    </row>
    <row r="46" spans="1:45" s="2" customFormat="1">
      <c r="A46" s="29"/>
      <c r="B46" s="98" t="s">
        <v>261</v>
      </c>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9"/>
    </row>
    <row r="47" spans="1:45" s="2" customFormat="1" ht="38.25">
      <c r="A47" s="29">
        <v>16</v>
      </c>
      <c r="B47" s="30" t="s">
        <v>53</v>
      </c>
      <c r="C47" s="7" t="s">
        <v>117</v>
      </c>
      <c r="D47" s="37" t="s">
        <v>54</v>
      </c>
      <c r="E47" s="27" t="s">
        <v>9</v>
      </c>
      <c r="F47" s="31">
        <v>452</v>
      </c>
      <c r="G47" s="6">
        <v>20</v>
      </c>
      <c r="H47" s="32">
        <f t="shared" ref="H47:H101" si="3">G47*F47</f>
        <v>9040</v>
      </c>
      <c r="I47" s="32">
        <f t="shared" si="2"/>
        <v>20</v>
      </c>
      <c r="J47" s="16"/>
      <c r="K47" s="17"/>
      <c r="L47" s="16"/>
      <c r="M47" s="16"/>
      <c r="N47" s="16"/>
      <c r="O47" s="16"/>
      <c r="P47" s="14"/>
      <c r="Q47" s="14"/>
      <c r="R47" s="14"/>
      <c r="S47" s="14"/>
      <c r="T47" s="14"/>
      <c r="U47" s="14"/>
      <c r="V47" s="14"/>
      <c r="W47" s="14"/>
      <c r="X47" s="14"/>
      <c r="Y47" s="14"/>
      <c r="Z47" s="14"/>
      <c r="AA47" s="14"/>
      <c r="AB47" s="14"/>
      <c r="AC47" s="14"/>
      <c r="AD47" s="14"/>
      <c r="AE47" s="14"/>
      <c r="AF47" s="16"/>
      <c r="AG47" s="16"/>
      <c r="AH47" s="14"/>
      <c r="AI47" s="14"/>
      <c r="AJ47" s="14"/>
      <c r="AK47" s="14"/>
      <c r="AL47" s="14"/>
      <c r="AM47" s="14"/>
      <c r="AN47" s="14"/>
      <c r="AO47" s="14"/>
      <c r="AP47" s="14"/>
      <c r="AQ47" s="14"/>
      <c r="AR47" s="14"/>
      <c r="AS47" s="33"/>
    </row>
    <row r="48" spans="1:45" s="2" customFormat="1">
      <c r="A48" s="29"/>
      <c r="B48" s="98" t="s">
        <v>196</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9"/>
    </row>
    <row r="49" spans="1:45" s="2" customFormat="1" ht="39">
      <c r="A49" s="29">
        <v>17</v>
      </c>
      <c r="B49" s="30"/>
      <c r="C49" s="7" t="s">
        <v>55</v>
      </c>
      <c r="D49" s="37" t="s">
        <v>56</v>
      </c>
      <c r="E49" s="27" t="s">
        <v>8</v>
      </c>
      <c r="F49" s="31">
        <v>3000</v>
      </c>
      <c r="G49" s="6">
        <v>60</v>
      </c>
      <c r="H49" s="32">
        <f t="shared" si="3"/>
        <v>180000</v>
      </c>
      <c r="I49" s="32">
        <f t="shared" si="2"/>
        <v>60</v>
      </c>
      <c r="J49" s="16"/>
      <c r="K49" s="17"/>
      <c r="L49" s="16"/>
      <c r="M49" s="16"/>
      <c r="N49" s="44">
        <v>1720</v>
      </c>
      <c r="O49" s="45">
        <f>N49*G49</f>
        <v>103200</v>
      </c>
      <c r="P49" s="14"/>
      <c r="Q49" s="14"/>
      <c r="R49" s="14"/>
      <c r="S49" s="14"/>
      <c r="T49" s="14"/>
      <c r="U49" s="14"/>
      <c r="V49" s="14"/>
      <c r="W49" s="14"/>
      <c r="X49" s="14"/>
      <c r="Y49" s="14"/>
      <c r="Z49" s="14"/>
      <c r="AA49" s="14"/>
      <c r="AB49" s="14"/>
      <c r="AC49" s="14"/>
      <c r="AD49" s="14"/>
      <c r="AE49" s="14"/>
      <c r="AF49" s="16"/>
      <c r="AG49" s="16"/>
      <c r="AH49" s="14"/>
      <c r="AI49" s="14"/>
      <c r="AJ49" s="14"/>
      <c r="AK49" s="14"/>
      <c r="AL49" s="14"/>
      <c r="AM49" s="14"/>
      <c r="AN49" s="14"/>
      <c r="AO49" s="14"/>
      <c r="AP49" s="14"/>
      <c r="AQ49" s="14"/>
      <c r="AR49" s="14">
        <v>2995</v>
      </c>
      <c r="AS49" s="35">
        <f>AR49*G49</f>
        <v>179700</v>
      </c>
    </row>
    <row r="50" spans="1:45" s="4" customFormat="1" ht="39" hidden="1">
      <c r="A50" s="29">
        <v>18</v>
      </c>
      <c r="B50" s="30" t="s">
        <v>58</v>
      </c>
      <c r="C50" s="7" t="s">
        <v>57</v>
      </c>
      <c r="D50" s="37" t="s">
        <v>59</v>
      </c>
      <c r="E50" s="27" t="s">
        <v>8</v>
      </c>
      <c r="F50" s="31">
        <v>55.2</v>
      </c>
      <c r="G50" s="6">
        <v>12</v>
      </c>
      <c r="H50" s="32">
        <f t="shared" si="3"/>
        <v>662.40000000000009</v>
      </c>
      <c r="I50" s="32">
        <f t="shared" si="2"/>
        <v>12</v>
      </c>
      <c r="J50" s="16"/>
      <c r="K50" s="17"/>
      <c r="L50" s="16"/>
      <c r="M50" s="16"/>
      <c r="N50" s="16"/>
      <c r="O50" s="16"/>
      <c r="P50" s="14"/>
      <c r="Q50" s="14"/>
      <c r="R50" s="14"/>
      <c r="S50" s="14"/>
      <c r="T50" s="14"/>
      <c r="U50" s="14"/>
      <c r="V50" s="14"/>
      <c r="W50" s="14"/>
      <c r="X50" s="14"/>
      <c r="Y50" s="14"/>
      <c r="Z50" s="14"/>
      <c r="AA50" s="14"/>
      <c r="AB50" s="14"/>
      <c r="AC50" s="14"/>
      <c r="AD50" s="14"/>
      <c r="AE50" s="14"/>
      <c r="AF50" s="16"/>
      <c r="AG50" s="16"/>
      <c r="AH50" s="14"/>
      <c r="AI50" s="14"/>
      <c r="AJ50" s="14"/>
      <c r="AK50" s="14"/>
      <c r="AL50" s="14"/>
      <c r="AM50" s="14"/>
      <c r="AN50" s="14"/>
      <c r="AO50" s="14"/>
      <c r="AP50" s="14"/>
      <c r="AQ50" s="14"/>
      <c r="AR50" s="14"/>
      <c r="AS50" s="33"/>
    </row>
    <row r="51" spans="1:45" s="4" customFormat="1">
      <c r="A51" s="29"/>
      <c r="B51" s="98" t="s">
        <v>200</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9"/>
    </row>
    <row r="52" spans="1:45" s="2" customFormat="1" ht="26.25">
      <c r="A52" s="29">
        <v>18</v>
      </c>
      <c r="B52" s="30" t="s">
        <v>61</v>
      </c>
      <c r="C52" s="7" t="s">
        <v>60</v>
      </c>
      <c r="D52" s="37" t="s">
        <v>62</v>
      </c>
      <c r="E52" s="27" t="s">
        <v>8</v>
      </c>
      <c r="F52" s="31">
        <v>38.47</v>
      </c>
      <c r="G52" s="6">
        <v>20</v>
      </c>
      <c r="H52" s="32">
        <f t="shared" si="3"/>
        <v>769.4</v>
      </c>
      <c r="I52" s="32">
        <f t="shared" si="2"/>
        <v>20</v>
      </c>
      <c r="J52" s="16"/>
      <c r="K52" s="17"/>
      <c r="L52" s="16"/>
      <c r="M52" s="16"/>
      <c r="N52" s="16"/>
      <c r="O52" s="16"/>
      <c r="P52" s="14"/>
      <c r="Q52" s="14"/>
      <c r="R52" s="14"/>
      <c r="S52" s="14"/>
      <c r="T52" s="14"/>
      <c r="U52" s="14"/>
      <c r="V52" s="14"/>
      <c r="W52" s="14"/>
      <c r="X52" s="14"/>
      <c r="Y52" s="14"/>
      <c r="Z52" s="14"/>
      <c r="AA52" s="14"/>
      <c r="AB52" s="14"/>
      <c r="AC52" s="14"/>
      <c r="AD52" s="14"/>
      <c r="AE52" s="14"/>
      <c r="AF52" s="16"/>
      <c r="AG52" s="16"/>
      <c r="AH52" s="14"/>
      <c r="AI52" s="14"/>
      <c r="AJ52" s="14"/>
      <c r="AK52" s="14"/>
      <c r="AL52" s="14"/>
      <c r="AM52" s="14"/>
      <c r="AN52" s="14"/>
      <c r="AO52" s="14"/>
      <c r="AP52" s="14"/>
      <c r="AQ52" s="14"/>
      <c r="AR52" s="14"/>
      <c r="AS52" s="33"/>
    </row>
    <row r="53" spans="1:45" s="2" customFormat="1">
      <c r="A53" s="29"/>
      <c r="B53" s="98" t="s">
        <v>196</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9"/>
    </row>
    <row r="54" spans="1:45" s="2" customFormat="1" ht="51.75">
      <c r="A54" s="29">
        <v>19</v>
      </c>
      <c r="B54" s="30" t="s">
        <v>47</v>
      </c>
      <c r="C54" s="7" t="s">
        <v>63</v>
      </c>
      <c r="D54" s="37" t="s">
        <v>64</v>
      </c>
      <c r="E54" s="27" t="s">
        <v>8</v>
      </c>
      <c r="F54" s="31">
        <v>3700</v>
      </c>
      <c r="G54" s="6">
        <v>100</v>
      </c>
      <c r="H54" s="32">
        <f t="shared" si="3"/>
        <v>370000</v>
      </c>
      <c r="I54" s="32">
        <f t="shared" si="2"/>
        <v>100</v>
      </c>
      <c r="J54" s="16"/>
      <c r="K54" s="17"/>
      <c r="L54" s="16"/>
      <c r="M54" s="16"/>
      <c r="N54" s="44">
        <v>2560</v>
      </c>
      <c r="O54" s="45">
        <f>N54*G54</f>
        <v>256000</v>
      </c>
      <c r="P54" s="14"/>
      <c r="Q54" s="14"/>
      <c r="R54" s="14"/>
      <c r="S54" s="14"/>
      <c r="T54" s="14"/>
      <c r="U54" s="14"/>
      <c r="V54" s="14"/>
      <c r="W54" s="14"/>
      <c r="X54" s="14"/>
      <c r="Y54" s="14"/>
      <c r="Z54" s="14"/>
      <c r="AA54" s="14"/>
      <c r="AB54" s="14"/>
      <c r="AC54" s="14"/>
      <c r="AD54" s="14"/>
      <c r="AE54" s="14"/>
      <c r="AF54" s="16"/>
      <c r="AG54" s="16"/>
      <c r="AH54" s="14"/>
      <c r="AI54" s="14"/>
      <c r="AJ54" s="14"/>
      <c r="AK54" s="14"/>
      <c r="AL54" s="14"/>
      <c r="AM54" s="14"/>
      <c r="AN54" s="14"/>
      <c r="AO54" s="14"/>
      <c r="AP54" s="14"/>
      <c r="AQ54" s="14"/>
      <c r="AR54" s="14">
        <v>3685</v>
      </c>
      <c r="AS54" s="35">
        <f>AR54*G54</f>
        <v>368500</v>
      </c>
    </row>
    <row r="55" spans="1:45" s="2" customFormat="1">
      <c r="A55" s="29"/>
      <c r="B55" s="98" t="s">
        <v>201</v>
      </c>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9"/>
    </row>
    <row r="56" spans="1:45" s="2" customFormat="1" ht="25.5">
      <c r="A56" s="29">
        <v>20</v>
      </c>
      <c r="B56" s="30"/>
      <c r="C56" s="7" t="s">
        <v>65</v>
      </c>
      <c r="D56" s="37" t="s">
        <v>67</v>
      </c>
      <c r="E56" s="27" t="s">
        <v>28</v>
      </c>
      <c r="F56" s="31">
        <v>105.76</v>
      </c>
      <c r="G56" s="6">
        <v>2000</v>
      </c>
      <c r="H56" s="32">
        <f t="shared" si="3"/>
        <v>211520</v>
      </c>
      <c r="I56" s="32">
        <f t="shared" si="2"/>
        <v>2000</v>
      </c>
      <c r="J56" s="16"/>
      <c r="K56" s="17"/>
      <c r="L56" s="16"/>
      <c r="M56" s="16"/>
      <c r="N56" s="21">
        <v>105</v>
      </c>
      <c r="O56" s="22">
        <f>N56*G56</f>
        <v>210000</v>
      </c>
      <c r="P56" s="14"/>
      <c r="Q56" s="14"/>
      <c r="R56" s="14"/>
      <c r="S56" s="14"/>
      <c r="T56" s="14"/>
      <c r="U56" s="14"/>
      <c r="V56" s="14"/>
      <c r="W56" s="14"/>
      <c r="X56" s="14"/>
      <c r="Y56" s="14"/>
      <c r="Z56" s="14"/>
      <c r="AA56" s="14"/>
      <c r="AB56" s="14"/>
      <c r="AC56" s="14"/>
      <c r="AD56" s="14"/>
      <c r="AE56" s="14"/>
      <c r="AF56" s="16"/>
      <c r="AG56" s="16"/>
      <c r="AH56" s="14"/>
      <c r="AI56" s="14"/>
      <c r="AJ56" s="14"/>
      <c r="AK56" s="14"/>
      <c r="AL56" s="14"/>
      <c r="AM56" s="14"/>
      <c r="AN56" s="14"/>
      <c r="AO56" s="14"/>
      <c r="AP56" s="14"/>
      <c r="AQ56" s="14"/>
      <c r="AR56" s="47">
        <v>102</v>
      </c>
      <c r="AS56" s="48">
        <f>AR56*G56</f>
        <v>204000</v>
      </c>
    </row>
    <row r="57" spans="1:45" s="2" customFormat="1">
      <c r="A57" s="29"/>
      <c r="B57" s="98" t="s">
        <v>222</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9"/>
    </row>
    <row r="58" spans="1:45" s="2" customFormat="1" ht="25.5">
      <c r="A58" s="29">
        <v>21</v>
      </c>
      <c r="B58" s="30"/>
      <c r="C58" s="7" t="s">
        <v>65</v>
      </c>
      <c r="D58" s="14" t="s">
        <v>66</v>
      </c>
      <c r="E58" s="27" t="s">
        <v>28</v>
      </c>
      <c r="F58" s="31">
        <v>132.07</v>
      </c>
      <c r="G58" s="6">
        <v>700</v>
      </c>
      <c r="H58" s="32">
        <f t="shared" si="3"/>
        <v>92449</v>
      </c>
      <c r="I58" s="32">
        <f t="shared" si="2"/>
        <v>700</v>
      </c>
      <c r="J58" s="16"/>
      <c r="K58" s="17"/>
      <c r="L58" s="16"/>
      <c r="M58" s="16"/>
      <c r="N58" s="21">
        <v>132</v>
      </c>
      <c r="O58" s="22">
        <f>N58*G58</f>
        <v>92400</v>
      </c>
      <c r="P58" s="14"/>
      <c r="Q58" s="14"/>
      <c r="R58" s="14"/>
      <c r="S58" s="14"/>
      <c r="T58" s="14"/>
      <c r="U58" s="14"/>
      <c r="V58" s="14"/>
      <c r="W58" s="14"/>
      <c r="X58" s="14"/>
      <c r="Y58" s="14"/>
      <c r="Z58" s="14"/>
      <c r="AA58" s="14"/>
      <c r="AB58" s="14"/>
      <c r="AC58" s="14"/>
      <c r="AD58" s="14"/>
      <c r="AE58" s="14"/>
      <c r="AF58" s="16"/>
      <c r="AG58" s="16"/>
      <c r="AH58" s="14"/>
      <c r="AI58" s="14"/>
      <c r="AJ58" s="14"/>
      <c r="AK58" s="14"/>
      <c r="AL58" s="14"/>
      <c r="AM58" s="14"/>
      <c r="AN58" s="14"/>
      <c r="AO58" s="14"/>
      <c r="AP58" s="14"/>
      <c r="AQ58" s="14"/>
      <c r="AR58" s="47">
        <v>118</v>
      </c>
      <c r="AS58" s="48">
        <f>AR58*G58</f>
        <v>82600</v>
      </c>
    </row>
    <row r="59" spans="1:45" s="4" customFormat="1" ht="26.25" hidden="1">
      <c r="A59" s="29">
        <v>23</v>
      </c>
      <c r="B59" s="14" t="s">
        <v>68</v>
      </c>
      <c r="C59" s="7" t="s">
        <v>68</v>
      </c>
      <c r="D59" s="37" t="s">
        <v>69</v>
      </c>
      <c r="E59" s="27" t="s">
        <v>28</v>
      </c>
      <c r="F59" s="31"/>
      <c r="G59" s="6">
        <v>30</v>
      </c>
      <c r="H59" s="32">
        <f t="shared" si="3"/>
        <v>0</v>
      </c>
      <c r="I59" s="32">
        <f t="shared" si="2"/>
        <v>30</v>
      </c>
      <c r="J59" s="16"/>
      <c r="K59" s="17"/>
      <c r="L59" s="16"/>
      <c r="M59" s="16"/>
      <c r="N59" s="16"/>
      <c r="O59" s="16"/>
      <c r="P59" s="14"/>
      <c r="Q59" s="14"/>
      <c r="R59" s="14"/>
      <c r="S59" s="14"/>
      <c r="T59" s="14"/>
      <c r="U59" s="14"/>
      <c r="V59" s="14"/>
      <c r="W59" s="14"/>
      <c r="X59" s="14"/>
      <c r="Y59" s="14"/>
      <c r="Z59" s="14"/>
      <c r="AA59" s="14"/>
      <c r="AB59" s="14"/>
      <c r="AC59" s="14"/>
      <c r="AD59" s="14"/>
      <c r="AE59" s="14"/>
      <c r="AF59" s="16"/>
      <c r="AG59" s="16"/>
      <c r="AH59" s="14"/>
      <c r="AI59" s="14"/>
      <c r="AJ59" s="14"/>
      <c r="AK59" s="14"/>
      <c r="AL59" s="14"/>
      <c r="AM59" s="14"/>
      <c r="AN59" s="14"/>
      <c r="AO59" s="14"/>
      <c r="AP59" s="14"/>
      <c r="AQ59" s="14"/>
      <c r="AR59" s="14"/>
      <c r="AS59" s="33"/>
    </row>
    <row r="60" spans="1:45" s="4" customFormat="1" ht="51.75" hidden="1">
      <c r="A60" s="29">
        <v>24</v>
      </c>
      <c r="B60" s="30" t="s">
        <v>70</v>
      </c>
      <c r="C60" s="7" t="s">
        <v>70</v>
      </c>
      <c r="D60" s="37" t="s">
        <v>71</v>
      </c>
      <c r="E60" s="27" t="s">
        <v>8</v>
      </c>
      <c r="F60" s="31">
        <v>9.15</v>
      </c>
      <c r="G60" s="6">
        <v>500</v>
      </c>
      <c r="H60" s="32">
        <f t="shared" si="3"/>
        <v>4575</v>
      </c>
      <c r="I60" s="32">
        <f t="shared" si="2"/>
        <v>500</v>
      </c>
      <c r="J60" s="16">
        <v>694</v>
      </c>
      <c r="K60" s="17"/>
      <c r="L60" s="16"/>
      <c r="M60" s="16"/>
      <c r="N60" s="16"/>
      <c r="O60" s="16"/>
      <c r="P60" s="14"/>
      <c r="Q60" s="14"/>
      <c r="R60" s="14"/>
      <c r="S60" s="14"/>
      <c r="T60" s="14"/>
      <c r="U60" s="14"/>
      <c r="V60" s="14"/>
      <c r="W60" s="14"/>
      <c r="X60" s="14"/>
      <c r="Y60" s="14"/>
      <c r="Z60" s="14"/>
      <c r="AA60" s="14"/>
      <c r="AB60" s="14"/>
      <c r="AC60" s="14"/>
      <c r="AD60" s="14"/>
      <c r="AE60" s="14"/>
      <c r="AF60" s="16"/>
      <c r="AG60" s="16"/>
      <c r="AH60" s="14"/>
      <c r="AI60" s="14"/>
      <c r="AJ60" s="14"/>
      <c r="AK60" s="14"/>
      <c r="AL60" s="14"/>
      <c r="AM60" s="14"/>
      <c r="AN60" s="14"/>
      <c r="AO60" s="14"/>
      <c r="AP60" s="14"/>
      <c r="AQ60" s="14"/>
      <c r="AR60" s="14"/>
      <c r="AS60" s="33"/>
    </row>
    <row r="61" spans="1:45" s="4" customFormat="1">
      <c r="A61" s="29"/>
      <c r="B61" s="98" t="s">
        <v>221</v>
      </c>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9"/>
    </row>
    <row r="62" spans="1:45" s="2" customFormat="1" ht="51.75">
      <c r="A62" s="29">
        <v>22</v>
      </c>
      <c r="B62" s="30"/>
      <c r="C62" s="7" t="s">
        <v>72</v>
      </c>
      <c r="D62" s="37" t="s">
        <v>74</v>
      </c>
      <c r="E62" s="27" t="s">
        <v>8</v>
      </c>
      <c r="F62" s="31">
        <v>60.59</v>
      </c>
      <c r="G62" s="6">
        <v>20</v>
      </c>
      <c r="H62" s="32">
        <f t="shared" si="3"/>
        <v>1211.8000000000002</v>
      </c>
      <c r="I62" s="32">
        <f t="shared" si="2"/>
        <v>20</v>
      </c>
      <c r="J62" s="16"/>
      <c r="K62" s="17"/>
      <c r="L62" s="16"/>
      <c r="M62" s="16"/>
      <c r="N62" s="16"/>
      <c r="O62" s="16"/>
      <c r="P62" s="14"/>
      <c r="Q62" s="14"/>
      <c r="R62" s="14"/>
      <c r="S62" s="14"/>
      <c r="T62" s="14"/>
      <c r="U62" s="14"/>
      <c r="V62" s="14"/>
      <c r="W62" s="14"/>
      <c r="X62" s="14"/>
      <c r="Y62" s="14"/>
      <c r="Z62" s="14"/>
      <c r="AA62" s="14"/>
      <c r="AB62" s="14"/>
      <c r="AC62" s="14"/>
      <c r="AD62" s="14"/>
      <c r="AE62" s="14"/>
      <c r="AF62" s="16"/>
      <c r="AG62" s="16"/>
      <c r="AH62" s="14"/>
      <c r="AI62" s="14"/>
      <c r="AJ62" s="14"/>
      <c r="AK62" s="14"/>
      <c r="AL62" s="14"/>
      <c r="AM62" s="14"/>
      <c r="AN62" s="14"/>
      <c r="AO62" s="14"/>
      <c r="AP62" s="14"/>
      <c r="AQ62" s="14"/>
      <c r="AR62" s="14"/>
      <c r="AS62" s="33"/>
    </row>
    <row r="63" spans="1:45" s="2" customFormat="1">
      <c r="A63" s="29"/>
      <c r="B63" s="98" t="s">
        <v>196</v>
      </c>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9"/>
    </row>
    <row r="64" spans="1:45" s="2" customFormat="1" ht="26.25">
      <c r="A64" s="29">
        <v>23</v>
      </c>
      <c r="B64" s="14" t="s">
        <v>75</v>
      </c>
      <c r="C64" s="14" t="s">
        <v>75</v>
      </c>
      <c r="D64" s="37" t="s">
        <v>76</v>
      </c>
      <c r="E64" s="27" t="s">
        <v>8</v>
      </c>
      <c r="F64" s="31">
        <v>2.1</v>
      </c>
      <c r="G64" s="6">
        <v>120</v>
      </c>
      <c r="H64" s="32">
        <f t="shared" si="3"/>
        <v>252</v>
      </c>
      <c r="I64" s="32">
        <f t="shared" si="2"/>
        <v>120</v>
      </c>
      <c r="J64" s="16"/>
      <c r="K64" s="17"/>
      <c r="L64" s="16"/>
      <c r="M64" s="16"/>
      <c r="N64" s="16"/>
      <c r="O64" s="16"/>
      <c r="P64" s="14"/>
      <c r="Q64" s="14"/>
      <c r="R64" s="14"/>
      <c r="S64" s="14"/>
      <c r="T64" s="14"/>
      <c r="U64" s="14"/>
      <c r="V64" s="14"/>
      <c r="W64" s="14"/>
      <c r="X64" s="14"/>
      <c r="Y64" s="14"/>
      <c r="Z64" s="14"/>
      <c r="AA64" s="14"/>
      <c r="AB64" s="14"/>
      <c r="AC64" s="14"/>
      <c r="AD64" s="14"/>
      <c r="AE64" s="14"/>
      <c r="AF64" s="16"/>
      <c r="AG64" s="16"/>
      <c r="AH64" s="14"/>
      <c r="AI64" s="14"/>
      <c r="AJ64" s="14"/>
      <c r="AK64" s="14"/>
      <c r="AL64" s="14"/>
      <c r="AM64" s="14"/>
      <c r="AN64" s="14"/>
      <c r="AO64" s="14"/>
      <c r="AP64" s="14"/>
      <c r="AQ64" s="14"/>
      <c r="AR64" s="14"/>
      <c r="AS64" s="33"/>
    </row>
    <row r="65" spans="1:45" s="2" customFormat="1">
      <c r="A65" s="29"/>
      <c r="B65" s="98" t="s">
        <v>196</v>
      </c>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9"/>
    </row>
    <row r="66" spans="1:45" s="2" customFormat="1" ht="26.25">
      <c r="A66" s="29">
        <v>24</v>
      </c>
      <c r="B66" s="30" t="s">
        <v>77</v>
      </c>
      <c r="C66" s="7" t="s">
        <v>77</v>
      </c>
      <c r="D66" s="37" t="s">
        <v>78</v>
      </c>
      <c r="E66" s="27" t="s">
        <v>8</v>
      </c>
      <c r="F66" s="31">
        <v>300</v>
      </c>
      <c r="G66" s="6">
        <v>300</v>
      </c>
      <c r="H66" s="32">
        <f t="shared" si="3"/>
        <v>90000</v>
      </c>
      <c r="I66" s="32">
        <f t="shared" si="2"/>
        <v>300</v>
      </c>
      <c r="J66" s="16"/>
      <c r="K66" s="17"/>
      <c r="L66" s="16"/>
      <c r="M66" s="16"/>
      <c r="N66" s="16">
        <v>250</v>
      </c>
      <c r="O66" s="18">
        <f>N66*G66</f>
        <v>75000</v>
      </c>
      <c r="P66" s="14"/>
      <c r="Q66" s="14"/>
      <c r="R66" s="14"/>
      <c r="S66" s="14"/>
      <c r="T66" s="14"/>
      <c r="U66" s="14"/>
      <c r="V66" s="14"/>
      <c r="W66" s="14"/>
      <c r="X66" s="14"/>
      <c r="Y66" s="14"/>
      <c r="Z66" s="14"/>
      <c r="AA66" s="14"/>
      <c r="AB66" s="14"/>
      <c r="AC66" s="14"/>
      <c r="AD66" s="14"/>
      <c r="AE66" s="14"/>
      <c r="AF66" s="16"/>
      <c r="AG66" s="16"/>
      <c r="AH66" s="14"/>
      <c r="AI66" s="14"/>
      <c r="AJ66" s="14"/>
      <c r="AK66" s="14"/>
      <c r="AL66" s="14"/>
      <c r="AM66" s="14"/>
      <c r="AN66" s="14"/>
      <c r="AO66" s="14"/>
      <c r="AP66" s="14"/>
      <c r="AQ66" s="14"/>
      <c r="AR66" s="47">
        <v>295</v>
      </c>
      <c r="AS66" s="48">
        <f>AR66*G66</f>
        <v>88500</v>
      </c>
    </row>
    <row r="67" spans="1:45" s="2" customFormat="1">
      <c r="A67" s="29"/>
      <c r="B67" s="98" t="s">
        <v>220</v>
      </c>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9"/>
    </row>
    <row r="68" spans="1:45" s="2" customFormat="1" ht="39">
      <c r="A68" s="29">
        <v>25</v>
      </c>
      <c r="B68" s="30"/>
      <c r="C68" s="7" t="s">
        <v>79</v>
      </c>
      <c r="D68" s="37" t="s">
        <v>80</v>
      </c>
      <c r="E68" s="27" t="s">
        <v>81</v>
      </c>
      <c r="F68" s="31">
        <v>250</v>
      </c>
      <c r="G68" s="6">
        <v>1000</v>
      </c>
      <c r="H68" s="32">
        <f t="shared" si="3"/>
        <v>250000</v>
      </c>
      <c r="I68" s="32">
        <f t="shared" si="2"/>
        <v>1000</v>
      </c>
      <c r="J68" s="16"/>
      <c r="K68" s="17"/>
      <c r="L68" s="16"/>
      <c r="M68" s="16"/>
      <c r="N68" s="47">
        <v>150</v>
      </c>
      <c r="O68" s="51">
        <f>N68*G68</f>
        <v>150000</v>
      </c>
      <c r="P68" s="14"/>
      <c r="Q68" s="14"/>
      <c r="R68" s="14"/>
      <c r="S68" s="14"/>
      <c r="T68" s="14"/>
      <c r="U68" s="14"/>
      <c r="V68" s="14"/>
      <c r="W68" s="14"/>
      <c r="X68" s="14"/>
      <c r="Y68" s="14"/>
      <c r="Z68" s="14"/>
      <c r="AA68" s="14"/>
      <c r="AB68" s="14"/>
      <c r="AC68" s="14"/>
      <c r="AD68" s="14"/>
      <c r="AE68" s="14"/>
      <c r="AF68" s="16"/>
      <c r="AG68" s="16"/>
      <c r="AH68" s="14"/>
      <c r="AI68" s="14"/>
      <c r="AJ68" s="14"/>
      <c r="AK68" s="14"/>
      <c r="AL68" s="14"/>
      <c r="AM68" s="14"/>
      <c r="AN68" s="14"/>
      <c r="AO68" s="14"/>
      <c r="AP68" s="14"/>
      <c r="AQ68" s="14"/>
      <c r="AR68" s="14">
        <v>4500</v>
      </c>
      <c r="AS68" s="35">
        <f>AR68*G68</f>
        <v>4500000</v>
      </c>
    </row>
    <row r="69" spans="1:45" s="2" customFormat="1">
      <c r="A69" s="29"/>
      <c r="B69" s="98" t="s">
        <v>202</v>
      </c>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9"/>
    </row>
    <row r="70" spans="1:45" s="2" customFormat="1" ht="39">
      <c r="A70" s="29">
        <v>26</v>
      </c>
      <c r="B70" s="30"/>
      <c r="C70" s="7" t="s">
        <v>82</v>
      </c>
      <c r="D70" s="37" t="s">
        <v>73</v>
      </c>
      <c r="E70" s="27" t="s">
        <v>8</v>
      </c>
      <c r="F70" s="31">
        <v>46.96</v>
      </c>
      <c r="G70" s="6">
        <v>20</v>
      </c>
      <c r="H70" s="32">
        <f t="shared" si="3"/>
        <v>939.2</v>
      </c>
      <c r="I70" s="32">
        <f t="shared" si="2"/>
        <v>20</v>
      </c>
      <c r="J70" s="16"/>
      <c r="K70" s="17"/>
      <c r="L70" s="16"/>
      <c r="M70" s="16"/>
      <c r="N70" s="16"/>
      <c r="O70" s="16"/>
      <c r="P70" s="14"/>
      <c r="Q70" s="14"/>
      <c r="R70" s="14"/>
      <c r="S70" s="14"/>
      <c r="T70" s="14"/>
      <c r="U70" s="14"/>
      <c r="V70" s="14"/>
      <c r="W70" s="14"/>
      <c r="X70" s="14"/>
      <c r="Y70" s="14"/>
      <c r="Z70" s="14"/>
      <c r="AA70" s="14"/>
      <c r="AB70" s="14"/>
      <c r="AC70" s="14"/>
      <c r="AD70" s="14"/>
      <c r="AE70" s="14"/>
      <c r="AF70" s="16"/>
      <c r="AG70" s="16"/>
      <c r="AH70" s="14"/>
      <c r="AI70" s="14"/>
      <c r="AJ70" s="14"/>
      <c r="AK70" s="14"/>
      <c r="AL70" s="14"/>
      <c r="AM70" s="14"/>
      <c r="AN70" s="14"/>
      <c r="AO70" s="14"/>
      <c r="AP70" s="14"/>
      <c r="AQ70" s="14"/>
      <c r="AR70" s="14"/>
      <c r="AS70" s="33"/>
    </row>
    <row r="71" spans="1:45" s="2" customFormat="1">
      <c r="A71" s="29"/>
      <c r="B71" s="98" t="s">
        <v>196</v>
      </c>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9"/>
    </row>
    <row r="72" spans="1:45" s="2" customFormat="1" ht="38.25">
      <c r="A72" s="29">
        <v>27</v>
      </c>
      <c r="B72" s="30"/>
      <c r="C72" s="7" t="s">
        <v>124</v>
      </c>
      <c r="D72" s="37" t="s">
        <v>125</v>
      </c>
      <c r="E72" s="27" t="s">
        <v>9</v>
      </c>
      <c r="F72" s="31">
        <v>1850</v>
      </c>
      <c r="G72" s="6">
        <v>12</v>
      </c>
      <c r="H72" s="32">
        <f t="shared" si="3"/>
        <v>22200</v>
      </c>
      <c r="I72" s="32">
        <f t="shared" si="2"/>
        <v>12</v>
      </c>
      <c r="J72" s="16"/>
      <c r="K72" s="17"/>
      <c r="L72" s="16"/>
      <c r="M72" s="16"/>
      <c r="N72" s="16"/>
      <c r="O72" s="16"/>
      <c r="P72" s="14"/>
      <c r="Q72" s="14"/>
      <c r="R72" s="14"/>
      <c r="S72" s="14"/>
      <c r="T72" s="14"/>
      <c r="U72" s="14"/>
      <c r="V72" s="14"/>
      <c r="W72" s="14"/>
      <c r="X72" s="14"/>
      <c r="Y72" s="14"/>
      <c r="Z72" s="14"/>
      <c r="AA72" s="14"/>
      <c r="AB72" s="14"/>
      <c r="AC72" s="14"/>
      <c r="AD72" s="14"/>
      <c r="AE72" s="14"/>
      <c r="AF72" s="16"/>
      <c r="AG72" s="16"/>
      <c r="AH72" s="14"/>
      <c r="AI72" s="14"/>
      <c r="AJ72" s="14"/>
      <c r="AK72" s="14"/>
      <c r="AL72" s="14"/>
      <c r="AM72" s="14"/>
      <c r="AN72" s="14"/>
      <c r="AO72" s="14"/>
      <c r="AP72" s="14"/>
      <c r="AQ72" s="14"/>
      <c r="AR72" s="49">
        <v>1795</v>
      </c>
      <c r="AS72" s="50">
        <f>AR72*G72</f>
        <v>21540</v>
      </c>
    </row>
    <row r="73" spans="1:45" s="4" customFormat="1" ht="26.25" hidden="1">
      <c r="A73" s="29">
        <v>31</v>
      </c>
      <c r="B73" s="30" t="s">
        <v>84</v>
      </c>
      <c r="C73" s="7" t="s">
        <v>83</v>
      </c>
      <c r="D73" s="37" t="s">
        <v>85</v>
      </c>
      <c r="E73" s="27" t="s">
        <v>28</v>
      </c>
      <c r="F73" s="31"/>
      <c r="G73" s="6">
        <v>50</v>
      </c>
      <c r="H73" s="32">
        <f t="shared" si="3"/>
        <v>0</v>
      </c>
      <c r="I73" s="32">
        <f t="shared" si="2"/>
        <v>50</v>
      </c>
      <c r="J73" s="16"/>
      <c r="K73" s="17"/>
      <c r="L73" s="16"/>
      <c r="M73" s="16"/>
      <c r="N73" s="16"/>
      <c r="O73" s="16"/>
      <c r="P73" s="14"/>
      <c r="Q73" s="14"/>
      <c r="R73" s="14"/>
      <c r="S73" s="14"/>
      <c r="T73" s="14"/>
      <c r="U73" s="14"/>
      <c r="V73" s="14"/>
      <c r="W73" s="14"/>
      <c r="X73" s="14"/>
      <c r="Y73" s="14"/>
      <c r="Z73" s="14"/>
      <c r="AA73" s="14"/>
      <c r="AB73" s="14"/>
      <c r="AC73" s="14"/>
      <c r="AD73" s="14"/>
      <c r="AE73" s="14"/>
      <c r="AF73" s="16"/>
      <c r="AG73" s="16"/>
      <c r="AH73" s="14"/>
      <c r="AI73" s="14"/>
      <c r="AJ73" s="14"/>
      <c r="AK73" s="14"/>
      <c r="AL73" s="14"/>
      <c r="AM73" s="14"/>
      <c r="AN73" s="14"/>
      <c r="AO73" s="14"/>
      <c r="AP73" s="14"/>
      <c r="AQ73" s="14"/>
      <c r="AR73" s="14"/>
      <c r="AS73" s="33"/>
    </row>
    <row r="74" spans="1:45" s="4" customFormat="1">
      <c r="A74" s="29"/>
      <c r="B74" s="98" t="s">
        <v>262</v>
      </c>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9"/>
    </row>
    <row r="75" spans="1:45" s="2" customFormat="1" ht="39">
      <c r="A75" s="29">
        <v>28</v>
      </c>
      <c r="B75" s="30" t="s">
        <v>87</v>
      </c>
      <c r="C75" s="7" t="s">
        <v>86</v>
      </c>
      <c r="D75" s="37" t="s">
        <v>88</v>
      </c>
      <c r="E75" s="27" t="s">
        <v>8</v>
      </c>
      <c r="F75" s="31">
        <v>92.1</v>
      </c>
      <c r="G75" s="6">
        <v>30</v>
      </c>
      <c r="H75" s="32">
        <f t="shared" si="3"/>
        <v>2763</v>
      </c>
      <c r="I75" s="32">
        <f t="shared" si="2"/>
        <v>30</v>
      </c>
      <c r="J75" s="16"/>
      <c r="K75" s="17"/>
      <c r="L75" s="16"/>
      <c r="M75" s="16"/>
      <c r="N75" s="16"/>
      <c r="O75" s="16"/>
      <c r="P75" s="14"/>
      <c r="Q75" s="14"/>
      <c r="R75" s="14"/>
      <c r="S75" s="14"/>
      <c r="T75" s="14"/>
      <c r="U75" s="14"/>
      <c r="V75" s="14"/>
      <c r="W75" s="14"/>
      <c r="X75" s="14"/>
      <c r="Y75" s="14"/>
      <c r="Z75" s="14"/>
      <c r="AA75" s="14"/>
      <c r="AB75" s="14"/>
      <c r="AC75" s="14"/>
      <c r="AD75" s="14"/>
      <c r="AE75" s="14"/>
      <c r="AF75" s="16"/>
      <c r="AG75" s="16"/>
      <c r="AH75" s="14"/>
      <c r="AI75" s="14"/>
      <c r="AJ75" s="14"/>
      <c r="AK75" s="14"/>
      <c r="AL75" s="14"/>
      <c r="AM75" s="14"/>
      <c r="AN75" s="14"/>
      <c r="AO75" s="14"/>
      <c r="AP75" s="14"/>
      <c r="AQ75" s="14"/>
      <c r="AR75" s="14"/>
      <c r="AS75" s="33"/>
    </row>
    <row r="76" spans="1:45" s="2" customFormat="1">
      <c r="A76" s="29"/>
      <c r="B76" s="98" t="s">
        <v>196</v>
      </c>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9"/>
    </row>
    <row r="77" spans="1:45" s="2" customFormat="1" ht="26.25">
      <c r="A77" s="29">
        <v>29</v>
      </c>
      <c r="B77" s="30" t="s">
        <v>90</v>
      </c>
      <c r="C77" s="7" t="s">
        <v>89</v>
      </c>
      <c r="D77" s="37" t="s">
        <v>91</v>
      </c>
      <c r="E77" s="27" t="s">
        <v>92</v>
      </c>
      <c r="F77" s="31">
        <v>400</v>
      </c>
      <c r="G77" s="6">
        <v>12</v>
      </c>
      <c r="H77" s="32">
        <f t="shared" si="3"/>
        <v>4800</v>
      </c>
      <c r="I77" s="32">
        <f t="shared" si="2"/>
        <v>12</v>
      </c>
      <c r="J77" s="16"/>
      <c r="K77" s="17"/>
      <c r="L77" s="16"/>
      <c r="M77" s="16"/>
      <c r="N77" s="16"/>
      <c r="O77" s="16"/>
      <c r="P77" s="14"/>
      <c r="Q77" s="14"/>
      <c r="R77" s="14"/>
      <c r="S77" s="14"/>
      <c r="T77" s="14"/>
      <c r="U77" s="14"/>
      <c r="V77" s="14"/>
      <c r="W77" s="14"/>
      <c r="X77" s="14"/>
      <c r="Y77" s="14"/>
      <c r="Z77" s="14"/>
      <c r="AA77" s="14"/>
      <c r="AB77" s="14"/>
      <c r="AC77" s="14"/>
      <c r="AD77" s="14"/>
      <c r="AE77" s="14"/>
      <c r="AF77" s="16"/>
      <c r="AG77" s="16"/>
      <c r="AH77" s="14"/>
      <c r="AI77" s="14"/>
      <c r="AJ77" s="14"/>
      <c r="AK77" s="14"/>
      <c r="AL77" s="14"/>
      <c r="AM77" s="14"/>
      <c r="AN77" s="14"/>
      <c r="AO77" s="14"/>
      <c r="AP77" s="14"/>
      <c r="AQ77" s="14"/>
      <c r="AR77" s="49">
        <v>385</v>
      </c>
      <c r="AS77" s="50">
        <f>AR77*G77</f>
        <v>4620</v>
      </c>
    </row>
    <row r="78" spans="1:45" s="2" customFormat="1">
      <c r="A78" s="29"/>
      <c r="B78" s="98" t="s">
        <v>263</v>
      </c>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9"/>
    </row>
    <row r="79" spans="1:45" s="2" customFormat="1" ht="38.25">
      <c r="A79" s="29">
        <v>30</v>
      </c>
      <c r="B79" s="30"/>
      <c r="C79" s="7" t="s">
        <v>93</v>
      </c>
      <c r="D79" s="37" t="s">
        <v>94</v>
      </c>
      <c r="E79" s="27" t="s">
        <v>8</v>
      </c>
      <c r="F79" s="31">
        <v>34.200000000000003</v>
      </c>
      <c r="G79" s="6">
        <v>50</v>
      </c>
      <c r="H79" s="32">
        <f t="shared" si="3"/>
        <v>1710.0000000000002</v>
      </c>
      <c r="I79" s="32">
        <f t="shared" si="2"/>
        <v>50</v>
      </c>
      <c r="J79" s="16"/>
      <c r="K79" s="17"/>
      <c r="L79" s="16"/>
      <c r="M79" s="16"/>
      <c r="N79" s="16"/>
      <c r="O79" s="16"/>
      <c r="P79" s="14"/>
      <c r="Q79" s="14"/>
      <c r="R79" s="14"/>
      <c r="S79" s="14"/>
      <c r="T79" s="14"/>
      <c r="U79" s="14"/>
      <c r="V79" s="14"/>
      <c r="W79" s="14"/>
      <c r="X79" s="14"/>
      <c r="Y79" s="14"/>
      <c r="Z79" s="14"/>
      <c r="AA79" s="14"/>
      <c r="AB79" s="14"/>
      <c r="AC79" s="14"/>
      <c r="AD79" s="14"/>
      <c r="AE79" s="14"/>
      <c r="AF79" s="16"/>
      <c r="AG79" s="16"/>
      <c r="AH79" s="14"/>
      <c r="AI79" s="14"/>
      <c r="AJ79" s="14"/>
      <c r="AK79" s="14"/>
      <c r="AL79" s="14"/>
      <c r="AM79" s="14"/>
      <c r="AN79" s="14"/>
      <c r="AO79" s="14"/>
      <c r="AP79" s="14"/>
      <c r="AQ79" s="14"/>
      <c r="AR79" s="49">
        <v>32</v>
      </c>
      <c r="AS79" s="50">
        <f>AR79*G79</f>
        <v>1600</v>
      </c>
    </row>
    <row r="80" spans="1:45" s="2" customFormat="1">
      <c r="A80" s="29"/>
      <c r="B80" s="98" t="s">
        <v>264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9"/>
    </row>
    <row r="81" spans="1:45" s="2" customFormat="1" ht="51.75">
      <c r="A81" s="29">
        <v>31</v>
      </c>
      <c r="B81" s="30" t="s">
        <v>96</v>
      </c>
      <c r="C81" s="7" t="s">
        <v>95</v>
      </c>
      <c r="D81" s="37" t="s">
        <v>97</v>
      </c>
      <c r="E81" s="27" t="s">
        <v>8</v>
      </c>
      <c r="F81" s="31">
        <v>470</v>
      </c>
      <c r="G81" s="6">
        <v>60</v>
      </c>
      <c r="H81" s="32">
        <f t="shared" si="3"/>
        <v>28200</v>
      </c>
      <c r="I81" s="32">
        <f t="shared" si="2"/>
        <v>60</v>
      </c>
      <c r="J81" s="16"/>
      <c r="K81" s="17"/>
      <c r="L81" s="16"/>
      <c r="M81" s="16"/>
      <c r="N81" s="44">
        <v>360</v>
      </c>
      <c r="O81" s="45">
        <f>N81*G81</f>
        <v>21600</v>
      </c>
      <c r="P81" s="14"/>
      <c r="Q81" s="14"/>
      <c r="R81" s="14"/>
      <c r="S81" s="14"/>
      <c r="T81" s="14"/>
      <c r="U81" s="14"/>
      <c r="V81" s="14"/>
      <c r="W81" s="14"/>
      <c r="X81" s="14"/>
      <c r="Y81" s="14"/>
      <c r="Z81" s="14"/>
      <c r="AA81" s="14"/>
      <c r="AB81" s="14"/>
      <c r="AC81" s="14"/>
      <c r="AD81" s="14"/>
      <c r="AE81" s="14"/>
      <c r="AF81" s="16"/>
      <c r="AG81" s="16"/>
      <c r="AH81" s="14"/>
      <c r="AI81" s="14"/>
      <c r="AJ81" s="14"/>
      <c r="AK81" s="14"/>
      <c r="AL81" s="14"/>
      <c r="AM81" s="14"/>
      <c r="AN81" s="14"/>
      <c r="AO81" s="14"/>
      <c r="AP81" s="14"/>
      <c r="AQ81" s="14"/>
      <c r="AR81" s="14"/>
      <c r="AS81" s="33"/>
    </row>
    <row r="82" spans="1:45" s="2" customFormat="1">
      <c r="A82" s="29"/>
      <c r="B82" s="98" t="s">
        <v>265</v>
      </c>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9"/>
    </row>
    <row r="83" spans="1:45" s="2" customFormat="1" ht="39">
      <c r="A83" s="29">
        <v>32</v>
      </c>
      <c r="B83" s="30"/>
      <c r="C83" s="7" t="s">
        <v>98</v>
      </c>
      <c r="D83" s="37" t="s">
        <v>99</v>
      </c>
      <c r="E83" s="27" t="s">
        <v>8</v>
      </c>
      <c r="F83" s="31">
        <v>7000</v>
      </c>
      <c r="G83" s="6">
        <v>50</v>
      </c>
      <c r="H83" s="32">
        <f t="shared" si="3"/>
        <v>350000</v>
      </c>
      <c r="I83" s="32">
        <f t="shared" si="2"/>
        <v>50</v>
      </c>
      <c r="J83" s="16"/>
      <c r="K83" s="17"/>
      <c r="L83" s="16"/>
      <c r="M83" s="16"/>
      <c r="N83" s="16"/>
      <c r="O83" s="16"/>
      <c r="P83" s="14"/>
      <c r="Q83" s="14"/>
      <c r="R83" s="14"/>
      <c r="S83" s="14"/>
      <c r="T83" s="14"/>
      <c r="U83" s="14"/>
      <c r="V83" s="14"/>
      <c r="W83" s="14"/>
      <c r="X83" s="14"/>
      <c r="Y83" s="14"/>
      <c r="Z83" s="14"/>
      <c r="AA83" s="14"/>
      <c r="AB83" s="14"/>
      <c r="AC83" s="14"/>
      <c r="AD83" s="14"/>
      <c r="AE83" s="14"/>
      <c r="AF83" s="16"/>
      <c r="AG83" s="16"/>
      <c r="AH83" s="14"/>
      <c r="AI83" s="14"/>
      <c r="AJ83" s="14"/>
      <c r="AK83" s="14"/>
      <c r="AL83" s="14"/>
      <c r="AM83" s="14"/>
      <c r="AN83" s="14"/>
      <c r="AO83" s="14"/>
      <c r="AP83" s="14"/>
      <c r="AQ83" s="14"/>
      <c r="AR83" s="14"/>
      <c r="AS83" s="33"/>
    </row>
    <row r="84" spans="1:45" s="2" customFormat="1">
      <c r="A84" s="29"/>
      <c r="B84" s="98" t="s">
        <v>196</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9"/>
    </row>
    <row r="85" spans="1:45" s="2" customFormat="1" ht="26.25">
      <c r="A85" s="29">
        <v>33</v>
      </c>
      <c r="B85" s="30" t="s">
        <v>101</v>
      </c>
      <c r="C85" s="7" t="s">
        <v>100</v>
      </c>
      <c r="D85" s="37" t="s">
        <v>102</v>
      </c>
      <c r="E85" s="27" t="s">
        <v>28</v>
      </c>
      <c r="F85" s="31">
        <v>105.97</v>
      </c>
      <c r="G85" s="6">
        <v>24</v>
      </c>
      <c r="H85" s="32">
        <f t="shared" si="3"/>
        <v>2543.2799999999997</v>
      </c>
      <c r="I85" s="32">
        <f t="shared" si="2"/>
        <v>24</v>
      </c>
      <c r="J85" s="16"/>
      <c r="K85" s="17"/>
      <c r="L85" s="16"/>
      <c r="M85" s="16"/>
      <c r="N85" s="16"/>
      <c r="O85" s="16"/>
      <c r="P85" s="14"/>
      <c r="Q85" s="14"/>
      <c r="R85" s="14"/>
      <c r="S85" s="14"/>
      <c r="T85" s="14"/>
      <c r="U85" s="14"/>
      <c r="V85" s="14"/>
      <c r="W85" s="14"/>
      <c r="X85" s="14"/>
      <c r="Y85" s="14"/>
      <c r="Z85" s="14"/>
      <c r="AA85" s="14"/>
      <c r="AB85" s="14"/>
      <c r="AC85" s="14"/>
      <c r="AD85" s="14"/>
      <c r="AE85" s="14"/>
      <c r="AF85" s="16"/>
      <c r="AG85" s="16"/>
      <c r="AH85" s="14"/>
      <c r="AI85" s="14"/>
      <c r="AJ85" s="14"/>
      <c r="AK85" s="14"/>
      <c r="AL85" s="14"/>
      <c r="AM85" s="14"/>
      <c r="AN85" s="14"/>
      <c r="AO85" s="14"/>
      <c r="AP85" s="14"/>
      <c r="AQ85" s="14"/>
      <c r="AR85" s="14"/>
      <c r="AS85" s="33"/>
    </row>
    <row r="86" spans="1:45" s="2" customFormat="1">
      <c r="A86" s="29"/>
      <c r="B86" s="98" t="s">
        <v>196</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9"/>
    </row>
    <row r="87" spans="1:45" s="2" customFormat="1" ht="51.75">
      <c r="A87" s="29">
        <v>34</v>
      </c>
      <c r="B87" s="30" t="s">
        <v>101</v>
      </c>
      <c r="C87" s="7" t="s">
        <v>103</v>
      </c>
      <c r="D87" s="37" t="s">
        <v>104</v>
      </c>
      <c r="E87" s="27" t="s">
        <v>8</v>
      </c>
      <c r="F87" s="31">
        <v>22.64</v>
      </c>
      <c r="G87" s="6">
        <v>20</v>
      </c>
      <c r="H87" s="32">
        <f t="shared" si="3"/>
        <v>452.8</v>
      </c>
      <c r="I87" s="32">
        <f t="shared" si="2"/>
        <v>20</v>
      </c>
      <c r="J87" s="16"/>
      <c r="K87" s="17"/>
      <c r="L87" s="16"/>
      <c r="M87" s="16"/>
      <c r="N87" s="16"/>
      <c r="O87" s="16"/>
      <c r="P87" s="14"/>
      <c r="Q87" s="14"/>
      <c r="R87" s="14"/>
      <c r="S87" s="14"/>
      <c r="T87" s="14"/>
      <c r="U87" s="14"/>
      <c r="V87" s="14"/>
      <c r="W87" s="14"/>
      <c r="X87" s="14"/>
      <c r="Y87" s="14"/>
      <c r="Z87" s="14"/>
      <c r="AA87" s="14"/>
      <c r="AB87" s="14"/>
      <c r="AC87" s="14"/>
      <c r="AD87" s="14"/>
      <c r="AE87" s="14"/>
      <c r="AF87" s="16"/>
      <c r="AG87" s="16"/>
      <c r="AH87" s="14"/>
      <c r="AI87" s="14"/>
      <c r="AJ87" s="14"/>
      <c r="AK87" s="14"/>
      <c r="AL87" s="14"/>
      <c r="AM87" s="14"/>
      <c r="AN87" s="14"/>
      <c r="AO87" s="14"/>
      <c r="AP87" s="14"/>
      <c r="AQ87" s="14"/>
      <c r="AR87" s="14"/>
      <c r="AS87" s="33"/>
    </row>
    <row r="88" spans="1:45" s="4" customFormat="1" ht="39" hidden="1">
      <c r="A88" s="29">
        <v>39</v>
      </c>
      <c r="B88" s="30"/>
      <c r="C88" s="7" t="s">
        <v>105</v>
      </c>
      <c r="D88" s="37" t="s">
        <v>106</v>
      </c>
      <c r="E88" s="27" t="s">
        <v>8</v>
      </c>
      <c r="F88" s="31">
        <v>232</v>
      </c>
      <c r="G88" s="6">
        <v>50</v>
      </c>
      <c r="H88" s="32">
        <f t="shared" si="3"/>
        <v>11600</v>
      </c>
      <c r="I88" s="32">
        <f t="shared" si="2"/>
        <v>50</v>
      </c>
      <c r="J88" s="16">
        <v>1174</v>
      </c>
      <c r="K88" s="17"/>
      <c r="L88" s="16"/>
      <c r="M88" s="16"/>
      <c r="N88" s="16"/>
      <c r="O88" s="16"/>
      <c r="P88" s="14"/>
      <c r="Q88" s="14"/>
      <c r="R88" s="14"/>
      <c r="S88" s="14"/>
      <c r="T88" s="14"/>
      <c r="U88" s="14"/>
      <c r="V88" s="14"/>
      <c r="W88" s="14"/>
      <c r="X88" s="14"/>
      <c r="Y88" s="14"/>
      <c r="Z88" s="14"/>
      <c r="AA88" s="14"/>
      <c r="AB88" s="14"/>
      <c r="AC88" s="14"/>
      <c r="AD88" s="14"/>
      <c r="AE88" s="14"/>
      <c r="AF88" s="16"/>
      <c r="AG88" s="16"/>
      <c r="AH88" s="14"/>
      <c r="AI88" s="14"/>
      <c r="AJ88" s="14"/>
      <c r="AK88" s="14"/>
      <c r="AL88" s="14"/>
      <c r="AM88" s="14"/>
      <c r="AN88" s="14"/>
      <c r="AO88" s="14"/>
      <c r="AP88" s="14"/>
      <c r="AQ88" s="14"/>
      <c r="AR88" s="14"/>
      <c r="AS88" s="33"/>
    </row>
    <row r="89" spans="1:45" s="4" customFormat="1" ht="39" hidden="1">
      <c r="A89" s="29">
        <v>40</v>
      </c>
      <c r="B89" s="30"/>
      <c r="C89" s="7" t="s">
        <v>107</v>
      </c>
      <c r="D89" s="37" t="s">
        <v>108</v>
      </c>
      <c r="E89" s="27" t="s">
        <v>8</v>
      </c>
      <c r="F89" s="31"/>
      <c r="G89" s="6">
        <v>50</v>
      </c>
      <c r="H89" s="32">
        <f t="shared" si="3"/>
        <v>0</v>
      </c>
      <c r="I89" s="32">
        <f t="shared" si="2"/>
        <v>50</v>
      </c>
      <c r="J89" s="16"/>
      <c r="K89" s="17"/>
      <c r="L89" s="16"/>
      <c r="M89" s="16"/>
      <c r="N89" s="16"/>
      <c r="O89" s="16"/>
      <c r="P89" s="14"/>
      <c r="Q89" s="14"/>
      <c r="R89" s="14"/>
      <c r="S89" s="14"/>
      <c r="T89" s="14"/>
      <c r="U89" s="14"/>
      <c r="V89" s="14"/>
      <c r="W89" s="14"/>
      <c r="X89" s="14"/>
      <c r="Y89" s="14"/>
      <c r="Z89" s="14"/>
      <c r="AA89" s="14"/>
      <c r="AB89" s="14"/>
      <c r="AC89" s="14"/>
      <c r="AD89" s="14"/>
      <c r="AE89" s="14"/>
      <c r="AF89" s="16"/>
      <c r="AG89" s="16"/>
      <c r="AH89" s="14"/>
      <c r="AI89" s="14"/>
      <c r="AJ89" s="14"/>
      <c r="AK89" s="14"/>
      <c r="AL89" s="14"/>
      <c r="AM89" s="14"/>
      <c r="AN89" s="14"/>
      <c r="AO89" s="14"/>
      <c r="AP89" s="14"/>
      <c r="AQ89" s="14"/>
      <c r="AR89" s="14"/>
      <c r="AS89" s="33"/>
    </row>
    <row r="90" spans="1:45" s="4" customFormat="1" ht="64.5" hidden="1">
      <c r="A90" s="29">
        <v>41</v>
      </c>
      <c r="B90" s="30"/>
      <c r="C90" s="7" t="s">
        <v>109</v>
      </c>
      <c r="D90" s="37" t="s">
        <v>110</v>
      </c>
      <c r="E90" s="27" t="s">
        <v>8</v>
      </c>
      <c r="F90" s="31">
        <v>174</v>
      </c>
      <c r="G90" s="6">
        <v>50</v>
      </c>
      <c r="H90" s="32">
        <f t="shared" si="3"/>
        <v>8700</v>
      </c>
      <c r="I90" s="32">
        <f t="shared" si="2"/>
        <v>50</v>
      </c>
      <c r="J90" s="16">
        <v>1169</v>
      </c>
      <c r="K90" s="17"/>
      <c r="L90" s="16"/>
      <c r="M90" s="16"/>
      <c r="N90" s="16"/>
      <c r="O90" s="16"/>
      <c r="P90" s="14"/>
      <c r="Q90" s="14"/>
      <c r="R90" s="14"/>
      <c r="S90" s="14"/>
      <c r="T90" s="14"/>
      <c r="U90" s="14"/>
      <c r="V90" s="14"/>
      <c r="W90" s="14"/>
      <c r="X90" s="14"/>
      <c r="Y90" s="14"/>
      <c r="Z90" s="14"/>
      <c r="AA90" s="14"/>
      <c r="AB90" s="14"/>
      <c r="AC90" s="14"/>
      <c r="AD90" s="14"/>
      <c r="AE90" s="14"/>
      <c r="AF90" s="16"/>
      <c r="AG90" s="16"/>
      <c r="AH90" s="14"/>
      <c r="AI90" s="14"/>
      <c r="AJ90" s="14"/>
      <c r="AK90" s="14"/>
      <c r="AL90" s="14"/>
      <c r="AM90" s="14"/>
      <c r="AN90" s="14"/>
      <c r="AO90" s="14"/>
      <c r="AP90" s="14"/>
      <c r="AQ90" s="14"/>
      <c r="AR90" s="14"/>
      <c r="AS90" s="33"/>
    </row>
    <row r="91" spans="1:45" s="4" customFormat="1">
      <c r="A91" s="29"/>
      <c r="B91" s="98" t="s">
        <v>196</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9"/>
    </row>
    <row r="92" spans="1:45" s="2" customFormat="1" ht="127.5">
      <c r="A92" s="29">
        <v>35</v>
      </c>
      <c r="B92" s="30"/>
      <c r="C92" s="7" t="s">
        <v>111</v>
      </c>
      <c r="D92" s="37" t="s">
        <v>112</v>
      </c>
      <c r="E92" s="27" t="s">
        <v>9</v>
      </c>
      <c r="F92" s="31">
        <v>34</v>
      </c>
      <c r="G92" s="6">
        <v>12000</v>
      </c>
      <c r="H92" s="32">
        <f t="shared" si="3"/>
        <v>408000</v>
      </c>
      <c r="I92" s="32">
        <f t="shared" si="2"/>
        <v>12000</v>
      </c>
      <c r="J92" s="16">
        <v>12</v>
      </c>
      <c r="K92" s="17">
        <f>J92*G92</f>
        <v>144000</v>
      </c>
      <c r="L92" s="16"/>
      <c r="M92" s="16"/>
      <c r="N92" s="16">
        <v>10</v>
      </c>
      <c r="O92" s="18">
        <f>N92*G92</f>
        <v>120000</v>
      </c>
      <c r="P92" s="14"/>
      <c r="Q92" s="14"/>
      <c r="R92" s="14"/>
      <c r="S92" s="14"/>
      <c r="T92" s="14"/>
      <c r="U92" s="14"/>
      <c r="V92" s="14"/>
      <c r="W92" s="14"/>
      <c r="X92" s="14">
        <v>18</v>
      </c>
      <c r="Y92" s="15">
        <f>X92*G92</f>
        <v>216000</v>
      </c>
      <c r="Z92" s="14"/>
      <c r="AA92" s="14"/>
      <c r="AB92" s="14"/>
      <c r="AC92" s="14"/>
      <c r="AD92" s="14"/>
      <c r="AE92" s="14"/>
      <c r="AF92" s="16">
        <v>17.2</v>
      </c>
      <c r="AG92" s="18">
        <f>AF92*G92</f>
        <v>206400</v>
      </c>
      <c r="AH92" s="21">
        <v>14.7</v>
      </c>
      <c r="AI92" s="22">
        <f>AH92*G92</f>
        <v>176400</v>
      </c>
      <c r="AJ92" s="14">
        <v>9.73</v>
      </c>
      <c r="AK92" s="15">
        <f>AJ92*G92</f>
        <v>116760</v>
      </c>
      <c r="AL92" s="14"/>
      <c r="AM92" s="14"/>
      <c r="AN92" s="14"/>
      <c r="AO92" s="14"/>
      <c r="AP92" s="47">
        <v>9.86</v>
      </c>
      <c r="AQ92" s="51">
        <f>AP92*G92</f>
        <v>118320</v>
      </c>
      <c r="AR92" s="14">
        <v>15</v>
      </c>
      <c r="AS92" s="35">
        <f>AR92*G92</f>
        <v>180000</v>
      </c>
    </row>
    <row r="93" spans="1:45" s="2" customFormat="1">
      <c r="A93" s="29"/>
      <c r="B93" s="98" t="s">
        <v>216</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9"/>
    </row>
    <row r="94" spans="1:45" s="2" customFormat="1" ht="64.5">
      <c r="A94" s="29">
        <v>36</v>
      </c>
      <c r="B94" s="30"/>
      <c r="C94" s="7" t="s">
        <v>126</v>
      </c>
      <c r="D94" s="37" t="s">
        <v>127</v>
      </c>
      <c r="E94" s="27" t="s">
        <v>9</v>
      </c>
      <c r="F94" s="31">
        <v>30</v>
      </c>
      <c r="G94" s="6">
        <v>50</v>
      </c>
      <c r="H94" s="32">
        <f t="shared" si="3"/>
        <v>1500</v>
      </c>
      <c r="I94" s="32">
        <f t="shared" si="2"/>
        <v>50</v>
      </c>
      <c r="J94" s="16"/>
      <c r="K94" s="17"/>
      <c r="L94" s="16"/>
      <c r="M94" s="16"/>
      <c r="N94" s="16"/>
      <c r="O94" s="16"/>
      <c r="P94" s="14"/>
      <c r="Q94" s="14"/>
      <c r="R94" s="14"/>
      <c r="S94" s="14"/>
      <c r="T94" s="14"/>
      <c r="U94" s="14"/>
      <c r="V94" s="14"/>
      <c r="W94" s="14"/>
      <c r="X94" s="14"/>
      <c r="Y94" s="14"/>
      <c r="Z94" s="14"/>
      <c r="AA94" s="14"/>
      <c r="AB94" s="14"/>
      <c r="AC94" s="14"/>
      <c r="AD94" s="14"/>
      <c r="AE94" s="14"/>
      <c r="AF94" s="16"/>
      <c r="AG94" s="16"/>
      <c r="AH94" s="14"/>
      <c r="AI94" s="14"/>
      <c r="AJ94" s="14"/>
      <c r="AK94" s="14"/>
      <c r="AL94" s="14"/>
      <c r="AM94" s="14"/>
      <c r="AN94" s="14"/>
      <c r="AO94" s="14"/>
      <c r="AP94" s="14"/>
      <c r="AQ94" s="14"/>
      <c r="AR94" s="14"/>
      <c r="AS94" s="33"/>
    </row>
    <row r="95" spans="1:45" s="2" customFormat="1">
      <c r="A95" s="29"/>
      <c r="B95" s="98" t="s">
        <v>196</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9"/>
    </row>
    <row r="96" spans="1:45" s="5" customFormat="1">
      <c r="A96" s="29">
        <v>37</v>
      </c>
      <c r="B96" s="30"/>
      <c r="C96" s="19" t="s">
        <v>164</v>
      </c>
      <c r="D96" s="39" t="s">
        <v>165</v>
      </c>
      <c r="E96" s="30" t="s">
        <v>9</v>
      </c>
      <c r="F96" s="32">
        <v>450</v>
      </c>
      <c r="G96" s="10">
        <v>200</v>
      </c>
      <c r="H96" s="32">
        <f t="shared" si="3"/>
        <v>90000</v>
      </c>
      <c r="I96" s="32">
        <f t="shared" si="2"/>
        <v>200</v>
      </c>
      <c r="J96" s="16"/>
      <c r="K96" s="17"/>
      <c r="L96" s="16"/>
      <c r="M96" s="16"/>
      <c r="N96" s="16">
        <v>380</v>
      </c>
      <c r="O96" s="18">
        <f>N96*G96</f>
        <v>76000</v>
      </c>
      <c r="P96" s="16"/>
      <c r="Q96" s="16"/>
      <c r="R96" s="16"/>
      <c r="S96" s="16"/>
      <c r="T96" s="16"/>
      <c r="U96" s="16"/>
      <c r="V96" s="16"/>
      <c r="W96" s="16"/>
      <c r="X96" s="16"/>
      <c r="Y96" s="16"/>
      <c r="Z96" s="16"/>
      <c r="AA96" s="16"/>
      <c r="AB96" s="16">
        <v>333</v>
      </c>
      <c r="AC96" s="18">
        <f>AB96*G96</f>
        <v>66600</v>
      </c>
      <c r="AD96" s="16"/>
      <c r="AE96" s="16"/>
      <c r="AF96" s="47">
        <v>294</v>
      </c>
      <c r="AG96" s="51">
        <f>AF96*G96</f>
        <v>58800</v>
      </c>
      <c r="AH96" s="16">
        <v>397</v>
      </c>
      <c r="AI96" s="18">
        <f>AH96*G96</f>
        <v>79400</v>
      </c>
      <c r="AJ96" s="16"/>
      <c r="AK96" s="16"/>
      <c r="AL96" s="16"/>
      <c r="AM96" s="16"/>
      <c r="AN96" s="16"/>
      <c r="AO96" s="16"/>
      <c r="AP96" s="16"/>
      <c r="AQ96" s="16"/>
      <c r="AR96" s="16">
        <v>355</v>
      </c>
      <c r="AS96" s="36">
        <f>AR96*G96</f>
        <v>71000</v>
      </c>
    </row>
    <row r="97" spans="1:45" s="5" customFormat="1">
      <c r="A97" s="29"/>
      <c r="B97" s="98" t="s">
        <v>211</v>
      </c>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9"/>
    </row>
    <row r="98" spans="1:45" s="2" customFormat="1" ht="90">
      <c r="A98" s="29">
        <v>38</v>
      </c>
      <c r="B98" s="30"/>
      <c r="C98" s="7" t="s">
        <v>113</v>
      </c>
      <c r="D98" s="37" t="s">
        <v>114</v>
      </c>
      <c r="E98" s="27" t="s">
        <v>8</v>
      </c>
      <c r="F98" s="31">
        <v>800</v>
      </c>
      <c r="G98" s="6">
        <v>100</v>
      </c>
      <c r="H98" s="32">
        <f t="shared" si="3"/>
        <v>80000</v>
      </c>
      <c r="I98" s="32">
        <f t="shared" si="2"/>
        <v>100</v>
      </c>
      <c r="J98" s="16"/>
      <c r="K98" s="17"/>
      <c r="L98" s="16"/>
      <c r="M98" s="16"/>
      <c r="N98" s="16">
        <v>760</v>
      </c>
      <c r="O98" s="18">
        <f>N98*G98</f>
        <v>76000</v>
      </c>
      <c r="P98" s="14"/>
      <c r="Q98" s="14"/>
      <c r="R98" s="14"/>
      <c r="S98" s="14"/>
      <c r="T98" s="14"/>
      <c r="U98" s="14"/>
      <c r="V98" s="14"/>
      <c r="W98" s="14"/>
      <c r="X98" s="14"/>
      <c r="Y98" s="14"/>
      <c r="Z98" s="14"/>
      <c r="AA98" s="14"/>
      <c r="AB98" s="14"/>
      <c r="AC98" s="14"/>
      <c r="AD98" s="14"/>
      <c r="AE98" s="14"/>
      <c r="AF98" s="16">
        <v>1085</v>
      </c>
      <c r="AG98" s="18">
        <f>AF98*G98</f>
        <v>108500</v>
      </c>
      <c r="AH98" s="14"/>
      <c r="AI98" s="14"/>
      <c r="AJ98" s="14"/>
      <c r="AK98" s="14"/>
      <c r="AL98" s="14"/>
      <c r="AM98" s="14"/>
      <c r="AN98" s="14"/>
      <c r="AO98" s="14"/>
      <c r="AP98" s="47">
        <v>299</v>
      </c>
      <c r="AQ98" s="51">
        <f>AP98*G98</f>
        <v>29900</v>
      </c>
      <c r="AR98" s="14">
        <v>550</v>
      </c>
      <c r="AS98" s="35">
        <f>AR98*G98</f>
        <v>55000</v>
      </c>
    </row>
    <row r="99" spans="1:45" s="4" customFormat="1" hidden="1">
      <c r="A99" s="29">
        <v>46</v>
      </c>
      <c r="B99" s="30"/>
      <c r="C99" s="7" t="s">
        <v>128</v>
      </c>
      <c r="D99" s="37" t="s">
        <v>129</v>
      </c>
      <c r="E99" s="27" t="s">
        <v>9</v>
      </c>
      <c r="F99" s="31">
        <v>12</v>
      </c>
      <c r="G99" s="6">
        <v>2000</v>
      </c>
      <c r="H99" s="32">
        <f t="shared" si="3"/>
        <v>24000</v>
      </c>
      <c r="I99" s="32">
        <f t="shared" si="2"/>
        <v>2000</v>
      </c>
      <c r="J99" s="16"/>
      <c r="K99" s="17"/>
      <c r="L99" s="16"/>
      <c r="M99" s="16"/>
      <c r="N99" s="16"/>
      <c r="O99" s="16"/>
      <c r="P99" s="14"/>
      <c r="Q99" s="14"/>
      <c r="R99" s="14"/>
      <c r="S99" s="14"/>
      <c r="T99" s="14"/>
      <c r="U99" s="14"/>
      <c r="V99" s="14"/>
      <c r="W99" s="14"/>
      <c r="X99" s="14"/>
      <c r="Y99" s="14"/>
      <c r="Z99" s="14"/>
      <c r="AA99" s="14"/>
      <c r="AB99" s="14"/>
      <c r="AC99" s="14"/>
      <c r="AD99" s="14"/>
      <c r="AE99" s="14"/>
      <c r="AF99" s="16"/>
      <c r="AG99" s="16"/>
      <c r="AH99" s="14"/>
      <c r="AI99" s="14"/>
      <c r="AJ99" s="14"/>
      <c r="AK99" s="14"/>
      <c r="AL99" s="14"/>
      <c r="AM99" s="14"/>
      <c r="AN99" s="14"/>
      <c r="AO99" s="14"/>
      <c r="AP99" s="14"/>
      <c r="AQ99" s="14"/>
      <c r="AR99" s="14"/>
      <c r="AS99" s="33"/>
    </row>
    <row r="100" spans="1:45" s="4" customFormat="1">
      <c r="A100" s="29"/>
      <c r="B100" s="98" t="s">
        <v>217</v>
      </c>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9"/>
    </row>
    <row r="101" spans="1:45" s="2" customFormat="1" ht="39">
      <c r="A101" s="29">
        <v>39</v>
      </c>
      <c r="B101" s="30"/>
      <c r="C101" s="7" t="s">
        <v>130</v>
      </c>
      <c r="D101" s="37" t="s">
        <v>131</v>
      </c>
      <c r="E101" s="27" t="s">
        <v>9</v>
      </c>
      <c r="F101" s="31">
        <v>200</v>
      </c>
      <c r="G101" s="6">
        <v>500</v>
      </c>
      <c r="H101" s="32">
        <f t="shared" si="3"/>
        <v>100000</v>
      </c>
      <c r="I101" s="32">
        <f t="shared" si="2"/>
        <v>500</v>
      </c>
      <c r="J101" s="16"/>
      <c r="K101" s="17"/>
      <c r="L101" s="16"/>
      <c r="M101" s="16"/>
      <c r="N101" s="16">
        <v>100</v>
      </c>
      <c r="O101" s="18">
        <f>N101*G101</f>
        <v>50000</v>
      </c>
      <c r="P101" s="14"/>
      <c r="Q101" s="14"/>
      <c r="R101" s="14"/>
      <c r="S101" s="14"/>
      <c r="T101" s="14"/>
      <c r="U101" s="14"/>
      <c r="V101" s="14"/>
      <c r="W101" s="14"/>
      <c r="X101" s="14">
        <v>119</v>
      </c>
      <c r="Y101" s="15">
        <f>X101*G101</f>
        <v>59500</v>
      </c>
      <c r="Z101" s="14"/>
      <c r="AA101" s="14"/>
      <c r="AB101" s="49">
        <v>99</v>
      </c>
      <c r="AC101" s="52">
        <f>AB101*G101</f>
        <v>49500</v>
      </c>
      <c r="AD101" s="14"/>
      <c r="AE101" s="14"/>
      <c r="AF101" s="16"/>
      <c r="AG101" s="16"/>
      <c r="AH101" s="14">
        <v>147</v>
      </c>
      <c r="AI101" s="15">
        <f>AH101*G101</f>
        <v>73500</v>
      </c>
      <c r="AJ101" s="14"/>
      <c r="AK101" s="14"/>
      <c r="AL101" s="14"/>
      <c r="AM101" s="14"/>
      <c r="AN101" s="14"/>
      <c r="AO101" s="14"/>
      <c r="AP101" s="14"/>
      <c r="AQ101" s="14"/>
      <c r="AR101" s="14">
        <v>155</v>
      </c>
      <c r="AS101" s="35">
        <f>AR101*G101</f>
        <v>77500</v>
      </c>
    </row>
    <row r="102" spans="1:45" s="2" customFormat="1">
      <c r="A102" s="29"/>
      <c r="B102" s="98" t="s">
        <v>210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9"/>
    </row>
    <row r="103" spans="1:45" s="2" customFormat="1" ht="26.25">
      <c r="A103" s="29">
        <v>40</v>
      </c>
      <c r="B103" s="30"/>
      <c r="C103" s="7" t="s">
        <v>133</v>
      </c>
      <c r="D103" s="37" t="s">
        <v>132</v>
      </c>
      <c r="E103" s="27" t="s">
        <v>9</v>
      </c>
      <c r="F103" s="31">
        <v>473</v>
      </c>
      <c r="G103" s="6">
        <v>10</v>
      </c>
      <c r="H103" s="32">
        <f t="shared" ref="H103:H140" si="4">G103*F103</f>
        <v>4730</v>
      </c>
      <c r="I103" s="32">
        <f t="shared" si="2"/>
        <v>10</v>
      </c>
      <c r="J103" s="16"/>
      <c r="K103" s="17"/>
      <c r="L103" s="16"/>
      <c r="M103" s="16"/>
      <c r="N103" s="44">
        <v>270</v>
      </c>
      <c r="O103" s="45">
        <f>N103*G103</f>
        <v>2700</v>
      </c>
      <c r="P103" s="14"/>
      <c r="Q103" s="14"/>
      <c r="R103" s="14"/>
      <c r="S103" s="14"/>
      <c r="T103" s="14"/>
      <c r="U103" s="14"/>
      <c r="V103" s="14"/>
      <c r="W103" s="14"/>
      <c r="X103" s="14"/>
      <c r="Y103" s="14"/>
      <c r="Z103" s="14"/>
      <c r="AA103" s="14"/>
      <c r="AB103" s="14"/>
      <c r="AC103" s="14"/>
      <c r="AD103" s="14"/>
      <c r="AE103" s="14"/>
      <c r="AF103" s="16">
        <v>470</v>
      </c>
      <c r="AG103" s="18">
        <f>AF103*G103</f>
        <v>4700</v>
      </c>
      <c r="AH103" s="14"/>
      <c r="AI103" s="14"/>
      <c r="AJ103" s="14"/>
      <c r="AK103" s="14"/>
      <c r="AL103" s="14"/>
      <c r="AM103" s="14"/>
      <c r="AN103" s="14"/>
      <c r="AO103" s="14"/>
      <c r="AP103" s="14"/>
      <c r="AQ103" s="14"/>
      <c r="AR103" s="14">
        <v>375</v>
      </c>
      <c r="AS103" s="35">
        <f>AR103*G103</f>
        <v>3750</v>
      </c>
    </row>
    <row r="104" spans="1:45" s="2" customFormat="1">
      <c r="A104" s="29"/>
      <c r="B104" s="98" t="s">
        <v>203</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9"/>
    </row>
    <row r="105" spans="1:45" s="2" customFormat="1" ht="26.25">
      <c r="A105" s="29">
        <v>41</v>
      </c>
      <c r="B105" s="30"/>
      <c r="C105" s="7" t="s">
        <v>133</v>
      </c>
      <c r="D105" s="37" t="s">
        <v>134</v>
      </c>
      <c r="E105" s="27" t="s">
        <v>9</v>
      </c>
      <c r="F105" s="31">
        <v>670</v>
      </c>
      <c r="G105" s="6">
        <v>20</v>
      </c>
      <c r="H105" s="32">
        <f t="shared" si="4"/>
        <v>13400</v>
      </c>
      <c r="I105" s="32">
        <f t="shared" si="2"/>
        <v>20</v>
      </c>
      <c r="J105" s="16"/>
      <c r="K105" s="17"/>
      <c r="L105" s="16"/>
      <c r="M105" s="16"/>
      <c r="N105" s="44">
        <v>400</v>
      </c>
      <c r="O105" s="45">
        <f>N105*G105</f>
        <v>8000</v>
      </c>
      <c r="P105" s="14"/>
      <c r="Q105" s="14"/>
      <c r="R105" s="14"/>
      <c r="S105" s="14"/>
      <c r="T105" s="14"/>
      <c r="U105" s="14"/>
      <c r="V105" s="14"/>
      <c r="W105" s="14"/>
      <c r="X105" s="14"/>
      <c r="Y105" s="14"/>
      <c r="Z105" s="14"/>
      <c r="AA105" s="14"/>
      <c r="AB105" s="14"/>
      <c r="AC105" s="14"/>
      <c r="AD105" s="14"/>
      <c r="AE105" s="14"/>
      <c r="AF105" s="16">
        <v>665</v>
      </c>
      <c r="AG105" s="18">
        <f>AF105*G105</f>
        <v>13300</v>
      </c>
      <c r="AH105" s="14">
        <v>517</v>
      </c>
      <c r="AI105" s="15">
        <f>AH105*G105</f>
        <v>10340</v>
      </c>
      <c r="AJ105" s="14"/>
      <c r="AK105" s="14"/>
      <c r="AL105" s="14"/>
      <c r="AM105" s="14"/>
      <c r="AN105" s="14"/>
      <c r="AO105" s="14"/>
      <c r="AP105" s="14"/>
      <c r="AQ105" s="14"/>
      <c r="AR105" s="14">
        <v>455</v>
      </c>
      <c r="AS105" s="35">
        <f>AR105*G105</f>
        <v>9100</v>
      </c>
    </row>
    <row r="106" spans="1:45" s="2" customFormat="1">
      <c r="A106" s="29"/>
      <c r="B106" s="98" t="s">
        <v>204</v>
      </c>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9"/>
    </row>
    <row r="107" spans="1:45" s="2" customFormat="1" ht="204.75">
      <c r="A107" s="29">
        <v>42</v>
      </c>
      <c r="B107" s="30"/>
      <c r="C107" s="7" t="s">
        <v>136</v>
      </c>
      <c r="D107" s="37" t="s">
        <v>135</v>
      </c>
      <c r="E107" s="27" t="s">
        <v>8</v>
      </c>
      <c r="F107" s="31">
        <v>1000</v>
      </c>
      <c r="G107" s="6">
        <v>150</v>
      </c>
      <c r="H107" s="32">
        <f t="shared" si="4"/>
        <v>150000</v>
      </c>
      <c r="I107" s="32">
        <f t="shared" si="2"/>
        <v>150</v>
      </c>
      <c r="J107" s="16"/>
      <c r="K107" s="17"/>
      <c r="L107" s="16"/>
      <c r="M107" s="16"/>
      <c r="N107" s="16"/>
      <c r="O107" s="16"/>
      <c r="P107" s="14"/>
      <c r="Q107" s="14"/>
      <c r="R107" s="14"/>
      <c r="S107" s="14"/>
      <c r="T107" s="14"/>
      <c r="U107" s="14"/>
      <c r="V107" s="14"/>
      <c r="W107" s="14"/>
      <c r="X107" s="14"/>
      <c r="Y107" s="14"/>
      <c r="Z107" s="14"/>
      <c r="AA107" s="14"/>
      <c r="AB107" s="14"/>
      <c r="AC107" s="14"/>
      <c r="AD107" s="14"/>
      <c r="AE107" s="14"/>
      <c r="AF107" s="16"/>
      <c r="AG107" s="16"/>
      <c r="AH107" s="14"/>
      <c r="AI107" s="14"/>
      <c r="AJ107" s="14"/>
      <c r="AK107" s="14"/>
      <c r="AL107" s="14"/>
      <c r="AM107" s="14"/>
      <c r="AN107" s="14"/>
      <c r="AO107" s="14"/>
      <c r="AP107" s="14"/>
      <c r="AQ107" s="14"/>
      <c r="AR107" s="14"/>
      <c r="AS107" s="33"/>
    </row>
    <row r="108" spans="1:45" s="2" customFormat="1">
      <c r="A108" s="29"/>
      <c r="B108" s="98" t="s">
        <v>196</v>
      </c>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9"/>
    </row>
    <row r="109" spans="1:45" s="2" customFormat="1">
      <c r="A109" s="29">
        <v>43</v>
      </c>
      <c r="B109" s="30"/>
      <c r="C109" s="7" t="s">
        <v>137</v>
      </c>
      <c r="D109" s="37" t="s">
        <v>138</v>
      </c>
      <c r="E109" s="27" t="s">
        <v>81</v>
      </c>
      <c r="F109" s="31">
        <v>343</v>
      </c>
      <c r="G109" s="6">
        <v>150</v>
      </c>
      <c r="H109" s="32">
        <f>G109*F109</f>
        <v>51450</v>
      </c>
      <c r="I109" s="32">
        <f t="shared" si="2"/>
        <v>150</v>
      </c>
      <c r="J109" s="16"/>
      <c r="K109" s="17"/>
      <c r="L109" s="16"/>
      <c r="M109" s="16"/>
      <c r="N109" s="16"/>
      <c r="O109" s="16"/>
      <c r="P109" s="14"/>
      <c r="Q109" s="14"/>
      <c r="R109" s="14"/>
      <c r="S109" s="14"/>
      <c r="T109" s="14"/>
      <c r="U109" s="14"/>
      <c r="V109" s="14"/>
      <c r="W109" s="14"/>
      <c r="X109" s="14"/>
      <c r="Y109" s="14"/>
      <c r="Z109" s="14"/>
      <c r="AA109" s="14"/>
      <c r="AB109" s="14">
        <v>308</v>
      </c>
      <c r="AC109" s="15">
        <f>AB109*G109</f>
        <v>46200</v>
      </c>
      <c r="AD109" s="14"/>
      <c r="AE109" s="14"/>
      <c r="AF109" s="44">
        <v>305</v>
      </c>
      <c r="AG109" s="45">
        <f>AF109*G109</f>
        <v>45750</v>
      </c>
      <c r="AH109" s="14">
        <v>337</v>
      </c>
      <c r="AI109" s="15">
        <f>AH109*G109</f>
        <v>50550</v>
      </c>
      <c r="AJ109" s="14"/>
      <c r="AK109" s="14"/>
      <c r="AL109" s="14"/>
      <c r="AM109" s="14"/>
      <c r="AN109" s="14"/>
      <c r="AO109" s="14"/>
      <c r="AP109" s="14"/>
      <c r="AQ109" s="14"/>
      <c r="AR109" s="14">
        <v>340</v>
      </c>
      <c r="AS109" s="35">
        <f>AR109*G109</f>
        <v>51000</v>
      </c>
    </row>
    <row r="110" spans="1:45" s="2" customFormat="1">
      <c r="A110" s="29"/>
      <c r="B110" s="98" t="s">
        <v>212</v>
      </c>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9"/>
    </row>
    <row r="111" spans="1:45" s="2" customFormat="1">
      <c r="A111" s="29">
        <v>44</v>
      </c>
      <c r="B111" s="30"/>
      <c r="C111" s="7" t="s">
        <v>137</v>
      </c>
      <c r="D111" s="37" t="s">
        <v>174</v>
      </c>
      <c r="E111" s="27" t="s">
        <v>166</v>
      </c>
      <c r="F111" s="31">
        <v>500</v>
      </c>
      <c r="G111" s="6">
        <v>150</v>
      </c>
      <c r="H111" s="32">
        <f>G111*F111</f>
        <v>75000</v>
      </c>
      <c r="I111" s="32">
        <f t="shared" si="2"/>
        <v>150</v>
      </c>
      <c r="J111" s="16"/>
      <c r="K111" s="17"/>
      <c r="L111" s="16"/>
      <c r="M111" s="16"/>
      <c r="N111" s="16"/>
      <c r="O111" s="16"/>
      <c r="P111" s="14"/>
      <c r="Q111" s="14"/>
      <c r="R111" s="14"/>
      <c r="S111" s="14"/>
      <c r="T111" s="14"/>
      <c r="U111" s="14"/>
      <c r="V111" s="14"/>
      <c r="W111" s="14"/>
      <c r="X111" s="14"/>
      <c r="Y111" s="14"/>
      <c r="Z111" s="14"/>
      <c r="AA111" s="14"/>
      <c r="AB111" s="14"/>
      <c r="AC111" s="14"/>
      <c r="AD111" s="14"/>
      <c r="AE111" s="14"/>
      <c r="AF111" s="16"/>
      <c r="AG111" s="18"/>
      <c r="AH111" s="14"/>
      <c r="AI111" s="14"/>
      <c r="AJ111" s="14"/>
      <c r="AK111" s="14"/>
      <c r="AL111" s="14"/>
      <c r="AM111" s="14"/>
      <c r="AN111" s="14"/>
      <c r="AO111" s="14"/>
      <c r="AP111" s="14"/>
      <c r="AQ111" s="14"/>
      <c r="AR111" s="14"/>
      <c r="AS111" s="33"/>
    </row>
    <row r="112" spans="1:45" s="4" customFormat="1" ht="115.5" hidden="1">
      <c r="A112" s="29">
        <v>53</v>
      </c>
      <c r="B112" s="30"/>
      <c r="C112" s="7" t="s">
        <v>140</v>
      </c>
      <c r="D112" s="37" t="s">
        <v>139</v>
      </c>
      <c r="E112" s="27" t="s">
        <v>9</v>
      </c>
      <c r="F112" s="31">
        <v>5000</v>
      </c>
      <c r="G112" s="6">
        <v>5</v>
      </c>
      <c r="H112" s="32">
        <f>G112*F112</f>
        <v>25000</v>
      </c>
      <c r="I112" s="32">
        <f t="shared" si="2"/>
        <v>5</v>
      </c>
      <c r="J112" s="16"/>
      <c r="K112" s="17"/>
      <c r="L112" s="16"/>
      <c r="M112" s="16"/>
      <c r="N112" s="16"/>
      <c r="O112" s="16"/>
      <c r="P112" s="14"/>
      <c r="Q112" s="14"/>
      <c r="R112" s="14"/>
      <c r="S112" s="14"/>
      <c r="T112" s="14"/>
      <c r="U112" s="14"/>
      <c r="V112" s="14"/>
      <c r="W112" s="14"/>
      <c r="X112" s="14"/>
      <c r="Y112" s="14"/>
      <c r="Z112" s="14"/>
      <c r="AA112" s="14"/>
      <c r="AB112" s="14"/>
      <c r="AC112" s="14"/>
      <c r="AD112" s="14"/>
      <c r="AE112" s="14"/>
      <c r="AF112" s="16"/>
      <c r="AG112" s="16"/>
      <c r="AH112" s="14"/>
      <c r="AI112" s="14"/>
      <c r="AJ112" s="14"/>
      <c r="AK112" s="14"/>
      <c r="AL112" s="14"/>
      <c r="AM112" s="14"/>
      <c r="AN112" s="14"/>
      <c r="AO112" s="14"/>
      <c r="AP112" s="14"/>
      <c r="AQ112" s="14"/>
      <c r="AR112" s="14"/>
      <c r="AS112" s="33"/>
    </row>
    <row r="113" spans="1:45" s="4" customFormat="1" ht="30" hidden="1" customHeight="1">
      <c r="A113" s="29">
        <v>54</v>
      </c>
      <c r="B113" s="30"/>
      <c r="C113" s="7" t="s">
        <v>141</v>
      </c>
      <c r="D113" s="37" t="s">
        <v>142</v>
      </c>
      <c r="E113" s="27" t="s">
        <v>9</v>
      </c>
      <c r="F113" s="31">
        <v>7000</v>
      </c>
      <c r="G113" s="6">
        <v>10</v>
      </c>
      <c r="H113" s="32">
        <f>G113*F113</f>
        <v>70000</v>
      </c>
      <c r="I113" s="32">
        <f t="shared" si="2"/>
        <v>10</v>
      </c>
      <c r="J113" s="16"/>
      <c r="K113" s="17"/>
      <c r="L113" s="16"/>
      <c r="M113" s="16"/>
      <c r="N113" s="16"/>
      <c r="O113" s="16"/>
      <c r="P113" s="14"/>
      <c r="Q113" s="14"/>
      <c r="R113" s="14"/>
      <c r="S113" s="14"/>
      <c r="T113" s="14"/>
      <c r="U113" s="14"/>
      <c r="V113" s="14"/>
      <c r="W113" s="14"/>
      <c r="X113" s="14"/>
      <c r="Y113" s="14"/>
      <c r="Z113" s="14"/>
      <c r="AA113" s="14"/>
      <c r="AB113" s="14"/>
      <c r="AC113" s="14"/>
      <c r="AD113" s="14"/>
      <c r="AE113" s="14"/>
      <c r="AF113" s="16"/>
      <c r="AG113" s="16"/>
      <c r="AH113" s="14"/>
      <c r="AI113" s="14"/>
      <c r="AJ113" s="14"/>
      <c r="AK113" s="14"/>
      <c r="AL113" s="14"/>
      <c r="AM113" s="14"/>
      <c r="AN113" s="14"/>
      <c r="AO113" s="14"/>
      <c r="AP113" s="14"/>
      <c r="AQ113" s="14"/>
      <c r="AR113" s="14"/>
      <c r="AS113" s="33"/>
    </row>
    <row r="114" spans="1:45" s="4" customFormat="1" ht="30" customHeight="1">
      <c r="A114" s="29"/>
      <c r="B114" s="98" t="s">
        <v>196</v>
      </c>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9"/>
    </row>
    <row r="115" spans="1:45" s="2" customFormat="1" ht="25.5">
      <c r="A115" s="29">
        <v>45</v>
      </c>
      <c r="B115" s="30"/>
      <c r="C115" s="7" t="s">
        <v>143</v>
      </c>
      <c r="D115" s="37" t="s">
        <v>144</v>
      </c>
      <c r="E115" s="27" t="s">
        <v>9</v>
      </c>
      <c r="F115" s="31">
        <v>2000</v>
      </c>
      <c r="G115" s="6">
        <v>1</v>
      </c>
      <c r="H115" s="32">
        <f>G115*F115</f>
        <v>2000</v>
      </c>
      <c r="I115" s="32">
        <f t="shared" si="2"/>
        <v>1</v>
      </c>
      <c r="J115" s="16"/>
      <c r="K115" s="17"/>
      <c r="L115" s="16"/>
      <c r="M115" s="16"/>
      <c r="N115" s="16"/>
      <c r="O115" s="16"/>
      <c r="P115" s="14"/>
      <c r="Q115" s="14"/>
      <c r="R115" s="14"/>
      <c r="S115" s="14"/>
      <c r="T115" s="14"/>
      <c r="U115" s="14"/>
      <c r="V115" s="14"/>
      <c r="W115" s="14"/>
      <c r="X115" s="14"/>
      <c r="Y115" s="14"/>
      <c r="Z115" s="14"/>
      <c r="AA115" s="14"/>
      <c r="AB115" s="14"/>
      <c r="AC115" s="14"/>
      <c r="AD115" s="14"/>
      <c r="AE115" s="14"/>
      <c r="AF115" s="16">
        <v>1980</v>
      </c>
      <c r="AG115" s="18">
        <v>1980</v>
      </c>
      <c r="AH115" s="14"/>
      <c r="AI115" s="14"/>
      <c r="AJ115" s="14"/>
      <c r="AK115" s="14"/>
      <c r="AL115" s="14"/>
      <c r="AM115" s="14"/>
      <c r="AN115" s="14"/>
      <c r="AO115" s="14"/>
      <c r="AP115" s="14"/>
      <c r="AQ115" s="14"/>
      <c r="AR115" s="49">
        <v>1900</v>
      </c>
      <c r="AS115" s="50">
        <f>AR115*G115</f>
        <v>1900</v>
      </c>
    </row>
    <row r="116" spans="1:45" s="2" customFormat="1">
      <c r="A116" s="29"/>
      <c r="B116" s="98" t="s">
        <v>219</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9"/>
    </row>
    <row r="117" spans="1:45" s="2" customFormat="1" ht="25.5">
      <c r="A117" s="29">
        <v>46</v>
      </c>
      <c r="B117" s="30"/>
      <c r="C117" s="7" t="s">
        <v>143</v>
      </c>
      <c r="D117" s="37" t="s">
        <v>145</v>
      </c>
      <c r="E117" s="27" t="s">
        <v>9</v>
      </c>
      <c r="F117" s="31">
        <v>2500</v>
      </c>
      <c r="G117" s="6">
        <v>1</v>
      </c>
      <c r="H117" s="32">
        <f t="shared" si="4"/>
        <v>2500</v>
      </c>
      <c r="I117" s="32">
        <f t="shared" si="2"/>
        <v>1</v>
      </c>
      <c r="J117" s="16"/>
      <c r="K117" s="17"/>
      <c r="L117" s="16"/>
      <c r="M117" s="16"/>
      <c r="N117" s="16"/>
      <c r="O117" s="16"/>
      <c r="P117" s="14"/>
      <c r="Q117" s="14"/>
      <c r="R117" s="14"/>
      <c r="S117" s="14"/>
      <c r="T117" s="14"/>
      <c r="U117" s="14"/>
      <c r="V117" s="14"/>
      <c r="W117" s="14"/>
      <c r="X117" s="14"/>
      <c r="Y117" s="14"/>
      <c r="Z117" s="14"/>
      <c r="AA117" s="14"/>
      <c r="AB117" s="14"/>
      <c r="AC117" s="14"/>
      <c r="AD117" s="14"/>
      <c r="AE117" s="14"/>
      <c r="AF117" s="16">
        <v>2480</v>
      </c>
      <c r="AG117" s="17">
        <f>AF117*G117</f>
        <v>2480</v>
      </c>
      <c r="AH117" s="14"/>
      <c r="AI117" s="14"/>
      <c r="AJ117" s="14"/>
      <c r="AK117" s="14"/>
      <c r="AL117" s="14"/>
      <c r="AM117" s="14"/>
      <c r="AN117" s="14"/>
      <c r="AO117" s="14"/>
      <c r="AP117" s="14"/>
      <c r="AQ117" s="14"/>
      <c r="AR117" s="49">
        <v>1900</v>
      </c>
      <c r="AS117" s="50">
        <f>AR117*G117</f>
        <v>1900</v>
      </c>
    </row>
    <row r="118" spans="1:45" s="2" customFormat="1">
      <c r="A118" s="29"/>
      <c r="B118" s="98" t="s">
        <v>218</v>
      </c>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9"/>
    </row>
    <row r="119" spans="1:45" s="2" customFormat="1" ht="26.25">
      <c r="A119" s="29">
        <v>47</v>
      </c>
      <c r="B119" s="30"/>
      <c r="C119" s="7" t="s">
        <v>146</v>
      </c>
      <c r="D119" s="37" t="s">
        <v>147</v>
      </c>
      <c r="E119" s="27" t="s">
        <v>9</v>
      </c>
      <c r="F119" s="31">
        <v>300</v>
      </c>
      <c r="G119" s="6">
        <v>15</v>
      </c>
      <c r="H119" s="32">
        <f t="shared" si="4"/>
        <v>4500</v>
      </c>
      <c r="I119" s="32">
        <f t="shared" si="2"/>
        <v>15</v>
      </c>
      <c r="J119" s="16"/>
      <c r="K119" s="17"/>
      <c r="L119" s="16"/>
      <c r="M119" s="16"/>
      <c r="N119" s="16"/>
      <c r="O119" s="16"/>
      <c r="P119" s="14"/>
      <c r="Q119" s="14"/>
      <c r="R119" s="14"/>
      <c r="S119" s="14"/>
      <c r="T119" s="14"/>
      <c r="U119" s="14"/>
      <c r="V119" s="14"/>
      <c r="W119" s="14"/>
      <c r="X119" s="14"/>
      <c r="Y119" s="14"/>
      <c r="Z119" s="14"/>
      <c r="AA119" s="14"/>
      <c r="AB119" s="14"/>
      <c r="AC119" s="14"/>
      <c r="AD119" s="14"/>
      <c r="AE119" s="14"/>
      <c r="AF119" s="16"/>
      <c r="AG119" s="16"/>
      <c r="AH119" s="14"/>
      <c r="AI119" s="14"/>
      <c r="AJ119" s="14"/>
      <c r="AK119" s="14"/>
      <c r="AL119" s="14"/>
      <c r="AM119" s="14"/>
      <c r="AN119" s="14"/>
      <c r="AO119" s="14"/>
      <c r="AP119" s="14"/>
      <c r="AQ119" s="14"/>
      <c r="AR119" s="14"/>
      <c r="AS119" s="33"/>
    </row>
    <row r="120" spans="1:45" s="2" customFormat="1">
      <c r="A120" s="29"/>
      <c r="B120" s="98" t="s">
        <v>196</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9"/>
    </row>
    <row r="121" spans="1:45" s="2" customFormat="1" ht="39">
      <c r="A121" s="29">
        <v>48</v>
      </c>
      <c r="B121" s="30"/>
      <c r="C121" s="7" t="s">
        <v>149</v>
      </c>
      <c r="D121" s="37" t="s">
        <v>148</v>
      </c>
      <c r="E121" s="27" t="s">
        <v>9</v>
      </c>
      <c r="F121" s="31">
        <v>4000</v>
      </c>
      <c r="G121" s="6">
        <v>150</v>
      </c>
      <c r="H121" s="32">
        <f t="shared" si="4"/>
        <v>600000</v>
      </c>
      <c r="I121" s="32">
        <f t="shared" si="2"/>
        <v>150</v>
      </c>
      <c r="J121" s="16"/>
      <c r="K121" s="17"/>
      <c r="L121" s="16"/>
      <c r="M121" s="16"/>
      <c r="N121" s="16"/>
      <c r="O121" s="16"/>
      <c r="P121" s="14"/>
      <c r="Q121" s="14"/>
      <c r="R121" s="14"/>
      <c r="S121" s="14"/>
      <c r="T121" s="14"/>
      <c r="U121" s="14"/>
      <c r="V121" s="14"/>
      <c r="W121" s="14"/>
      <c r="X121" s="14"/>
      <c r="Y121" s="14"/>
      <c r="Z121" s="14"/>
      <c r="AA121" s="14"/>
      <c r="AB121" s="14"/>
      <c r="AC121" s="14"/>
      <c r="AD121" s="14"/>
      <c r="AE121" s="14"/>
      <c r="AF121" s="44">
        <v>3910</v>
      </c>
      <c r="AG121" s="45">
        <f>AF121*G121</f>
        <v>586500</v>
      </c>
      <c r="AH121" s="14"/>
      <c r="AI121" s="14"/>
      <c r="AJ121" s="14"/>
      <c r="AK121" s="14"/>
      <c r="AL121" s="14"/>
      <c r="AM121" s="14"/>
      <c r="AN121" s="14"/>
      <c r="AO121" s="14"/>
      <c r="AP121" s="14"/>
      <c r="AQ121" s="14"/>
      <c r="AR121" s="14">
        <v>3955</v>
      </c>
      <c r="AS121" s="35">
        <f>AR121*G121</f>
        <v>593250</v>
      </c>
    </row>
    <row r="122" spans="1:45" s="4" customFormat="1" ht="51" hidden="1">
      <c r="A122" s="29">
        <v>59</v>
      </c>
      <c r="B122" s="30"/>
      <c r="C122" s="7" t="s">
        <v>150</v>
      </c>
      <c r="D122" s="37" t="s">
        <v>150</v>
      </c>
      <c r="E122" s="27" t="s">
        <v>9</v>
      </c>
      <c r="F122" s="31">
        <v>600</v>
      </c>
      <c r="G122" s="6">
        <v>300</v>
      </c>
      <c r="H122" s="32">
        <f t="shared" si="4"/>
        <v>180000</v>
      </c>
      <c r="I122" s="32">
        <f t="shared" si="2"/>
        <v>300</v>
      </c>
      <c r="J122" s="16"/>
      <c r="K122" s="17"/>
      <c r="L122" s="16"/>
      <c r="M122" s="16"/>
      <c r="N122" s="16"/>
      <c r="O122" s="16"/>
      <c r="P122" s="14"/>
      <c r="Q122" s="14"/>
      <c r="R122" s="14"/>
      <c r="S122" s="14"/>
      <c r="T122" s="14"/>
      <c r="U122" s="14"/>
      <c r="V122" s="14"/>
      <c r="W122" s="14"/>
      <c r="X122" s="14"/>
      <c r="Y122" s="14"/>
      <c r="Z122" s="14"/>
      <c r="AA122" s="14"/>
      <c r="AB122" s="14"/>
      <c r="AC122" s="14"/>
      <c r="AD122" s="14"/>
      <c r="AE122" s="14"/>
      <c r="AF122" s="16"/>
      <c r="AG122" s="16"/>
      <c r="AH122" s="14"/>
      <c r="AI122" s="14"/>
      <c r="AJ122" s="14"/>
      <c r="AK122" s="14"/>
      <c r="AL122" s="14"/>
      <c r="AM122" s="14"/>
      <c r="AN122" s="14"/>
      <c r="AO122" s="14"/>
      <c r="AP122" s="14"/>
      <c r="AQ122" s="14"/>
      <c r="AR122" s="14"/>
      <c r="AS122" s="33"/>
    </row>
    <row r="123" spans="1:45" s="4" customFormat="1">
      <c r="A123" s="29"/>
      <c r="B123" s="98" t="s">
        <v>213</v>
      </c>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9"/>
    </row>
    <row r="124" spans="1:45" s="2" customFormat="1" ht="51">
      <c r="A124" s="29">
        <v>49</v>
      </c>
      <c r="B124" s="30"/>
      <c r="C124" s="7" t="s">
        <v>151</v>
      </c>
      <c r="D124" s="37" t="s">
        <v>152</v>
      </c>
      <c r="E124" s="27" t="s">
        <v>153</v>
      </c>
      <c r="F124" s="31">
        <v>13000</v>
      </c>
      <c r="G124" s="6">
        <v>4</v>
      </c>
      <c r="H124" s="32">
        <f t="shared" si="4"/>
        <v>52000</v>
      </c>
      <c r="I124" s="32">
        <f t="shared" si="2"/>
        <v>4</v>
      </c>
      <c r="J124" s="16"/>
      <c r="K124" s="17"/>
      <c r="L124" s="16"/>
      <c r="M124" s="16"/>
      <c r="N124" s="16">
        <v>3400</v>
      </c>
      <c r="O124" s="18">
        <f>N124*G124</f>
        <v>13600</v>
      </c>
      <c r="P124" s="14"/>
      <c r="Q124" s="14"/>
      <c r="R124" s="14"/>
      <c r="S124" s="14"/>
      <c r="T124" s="14"/>
      <c r="U124" s="14"/>
      <c r="V124" s="14"/>
      <c r="W124" s="14"/>
      <c r="X124" s="14">
        <v>5500</v>
      </c>
      <c r="Y124" s="15">
        <f>X124*G124</f>
        <v>22000</v>
      </c>
      <c r="Z124" s="14"/>
      <c r="AA124" s="14"/>
      <c r="AB124" s="14">
        <v>3400</v>
      </c>
      <c r="AC124" s="15">
        <f>AB124*G124</f>
        <v>13600</v>
      </c>
      <c r="AD124" s="14"/>
      <c r="AE124" s="14"/>
      <c r="AF124" s="16">
        <v>5780</v>
      </c>
      <c r="AG124" s="18">
        <f>AF124*G124</f>
        <v>23120</v>
      </c>
      <c r="AH124" s="14">
        <v>5370</v>
      </c>
      <c r="AI124" s="15">
        <f>AH124*G124</f>
        <v>21480</v>
      </c>
      <c r="AJ124" s="14"/>
      <c r="AK124" s="14"/>
      <c r="AL124" s="49">
        <v>3100</v>
      </c>
      <c r="AM124" s="52">
        <f>AL124*G124</f>
        <v>12400</v>
      </c>
      <c r="AN124" s="14"/>
      <c r="AO124" s="14"/>
      <c r="AP124" s="14"/>
      <c r="AQ124" s="14"/>
      <c r="AR124" s="14">
        <v>3950</v>
      </c>
      <c r="AS124" s="35">
        <f>AR124*G124</f>
        <v>15800</v>
      </c>
    </row>
    <row r="125" spans="1:45" s="2" customFormat="1">
      <c r="A125" s="29"/>
      <c r="B125" s="98" t="s">
        <v>214</v>
      </c>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9"/>
    </row>
    <row r="126" spans="1:45" s="2" customFormat="1" ht="26.25">
      <c r="A126" s="29">
        <v>50</v>
      </c>
      <c r="B126" s="30"/>
      <c r="C126" s="7" t="s">
        <v>154</v>
      </c>
      <c r="D126" s="37" t="s">
        <v>155</v>
      </c>
      <c r="E126" s="27" t="s">
        <v>9</v>
      </c>
      <c r="F126" s="31">
        <v>150</v>
      </c>
      <c r="G126" s="6">
        <v>50</v>
      </c>
      <c r="H126" s="32">
        <f t="shared" si="4"/>
        <v>7500</v>
      </c>
      <c r="I126" s="32">
        <f t="shared" si="2"/>
        <v>50</v>
      </c>
      <c r="J126" s="16"/>
      <c r="K126" s="17"/>
      <c r="L126" s="16"/>
      <c r="M126" s="16"/>
      <c r="N126" s="16"/>
      <c r="O126" s="16"/>
      <c r="P126" s="14"/>
      <c r="Q126" s="14"/>
      <c r="R126" s="14"/>
      <c r="S126" s="14"/>
      <c r="T126" s="14"/>
      <c r="U126" s="14"/>
      <c r="V126" s="14"/>
      <c r="W126" s="14"/>
      <c r="X126" s="14"/>
      <c r="Y126" s="14"/>
      <c r="Z126" s="14"/>
      <c r="AA126" s="14"/>
      <c r="AB126" s="14"/>
      <c r="AC126" s="14"/>
      <c r="AD126" s="14"/>
      <c r="AE126" s="14"/>
      <c r="AF126" s="16">
        <v>125</v>
      </c>
      <c r="AG126" s="18">
        <f>AF126*G126</f>
        <v>6250</v>
      </c>
      <c r="AH126" s="14"/>
      <c r="AI126" s="14"/>
      <c r="AJ126" s="14"/>
      <c r="AK126" s="14"/>
      <c r="AL126" s="49">
        <v>65</v>
      </c>
      <c r="AM126" s="52">
        <f>AL126*G126</f>
        <v>3250</v>
      </c>
      <c r="AN126" s="14"/>
      <c r="AO126" s="14"/>
      <c r="AP126" s="14"/>
      <c r="AQ126" s="14"/>
      <c r="AR126" s="14">
        <v>85</v>
      </c>
      <c r="AS126" s="35">
        <f>AR126*G126</f>
        <v>4250</v>
      </c>
    </row>
    <row r="127" spans="1:45" s="2" customFormat="1">
      <c r="A127" s="29"/>
      <c r="B127" s="98" t="s">
        <v>215</v>
      </c>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9"/>
    </row>
    <row r="128" spans="1:45" s="2" customFormat="1" ht="102.75">
      <c r="A128" s="29">
        <v>51</v>
      </c>
      <c r="B128" s="30"/>
      <c r="C128" s="7" t="s">
        <v>156</v>
      </c>
      <c r="D128" s="37" t="s">
        <v>157</v>
      </c>
      <c r="E128" s="27" t="s">
        <v>158</v>
      </c>
      <c r="F128" s="31">
        <v>2700</v>
      </c>
      <c r="G128" s="6">
        <v>75</v>
      </c>
      <c r="H128" s="32">
        <f t="shared" si="4"/>
        <v>202500</v>
      </c>
      <c r="I128" s="32">
        <f t="shared" si="2"/>
        <v>75</v>
      </c>
      <c r="J128" s="21"/>
      <c r="K128" s="23">
        <f>J128*G128</f>
        <v>0</v>
      </c>
      <c r="L128" s="16">
        <v>1600</v>
      </c>
      <c r="M128" s="18">
        <f>L128*G128</f>
        <v>120000</v>
      </c>
      <c r="N128" s="16"/>
      <c r="O128" s="16"/>
      <c r="P128" s="21">
        <v>1892</v>
      </c>
      <c r="Q128" s="22">
        <f>P128*G128</f>
        <v>141900</v>
      </c>
      <c r="R128" s="14">
        <v>2150</v>
      </c>
      <c r="S128" s="15">
        <f>R128*G128</f>
        <v>161250</v>
      </c>
      <c r="T128" s="47">
        <v>1500</v>
      </c>
      <c r="U128" s="51">
        <f>T128*G128</f>
        <v>112500</v>
      </c>
      <c r="V128" s="14">
        <v>2600</v>
      </c>
      <c r="W128" s="15">
        <f>V128*G128</f>
        <v>195000</v>
      </c>
      <c r="X128" s="14"/>
      <c r="Y128" s="14"/>
      <c r="Z128" s="14">
        <v>2600</v>
      </c>
      <c r="AA128" s="15">
        <f>Z128*G128</f>
        <v>195000</v>
      </c>
      <c r="AB128" s="14"/>
      <c r="AC128" s="14"/>
      <c r="AD128" s="21">
        <v>2556</v>
      </c>
      <c r="AE128" s="22">
        <f>AD128*G128</f>
        <v>191700</v>
      </c>
      <c r="AF128" s="16"/>
      <c r="AG128" s="16"/>
      <c r="AH128" s="14"/>
      <c r="AI128" s="14"/>
      <c r="AJ128" s="14"/>
      <c r="AK128" s="14"/>
      <c r="AL128" s="14">
        <v>1280</v>
      </c>
      <c r="AM128" s="15">
        <f>AL128*G128</f>
        <v>96000</v>
      </c>
      <c r="AN128" s="21">
        <v>2000</v>
      </c>
      <c r="AO128" s="22">
        <f>AN128*G128</f>
        <v>150000</v>
      </c>
      <c r="AP128" s="14"/>
      <c r="AQ128" s="14"/>
      <c r="AR128" s="14">
        <v>2370</v>
      </c>
      <c r="AS128" s="35">
        <f>AR128*G128</f>
        <v>177750</v>
      </c>
    </row>
    <row r="129" spans="1:45" s="2" customFormat="1">
      <c r="A129" s="29"/>
      <c r="B129" s="98" t="s">
        <v>205</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9"/>
    </row>
    <row r="130" spans="1:45" s="2" customFormat="1" ht="294">
      <c r="A130" s="29">
        <v>52</v>
      </c>
      <c r="B130" s="30"/>
      <c r="C130" s="7" t="s">
        <v>156</v>
      </c>
      <c r="D130" s="37" t="s">
        <v>159</v>
      </c>
      <c r="E130" s="27" t="s">
        <v>158</v>
      </c>
      <c r="F130" s="31">
        <v>3200</v>
      </c>
      <c r="G130" s="6">
        <v>75</v>
      </c>
      <c r="H130" s="32">
        <f t="shared" si="4"/>
        <v>240000</v>
      </c>
      <c r="I130" s="32">
        <f t="shared" si="2"/>
        <v>75</v>
      </c>
      <c r="J130" s="21">
        <v>2190</v>
      </c>
      <c r="K130" s="23">
        <f>J130*G130</f>
        <v>164250</v>
      </c>
      <c r="L130" s="16">
        <v>2300</v>
      </c>
      <c r="M130" s="18">
        <f>L130*G130</f>
        <v>172500</v>
      </c>
      <c r="N130" s="16"/>
      <c r="O130" s="16"/>
      <c r="P130" s="21">
        <v>1892</v>
      </c>
      <c r="Q130" s="22">
        <f>P130*G130</f>
        <v>141900</v>
      </c>
      <c r="R130" s="14">
        <v>2150</v>
      </c>
      <c r="S130" s="15">
        <f>R130*G130</f>
        <v>161250</v>
      </c>
      <c r="T130" s="47">
        <v>1500</v>
      </c>
      <c r="U130" s="51">
        <f>T130*G130</f>
        <v>112500</v>
      </c>
      <c r="V130" s="14">
        <v>3100</v>
      </c>
      <c r="W130" s="15">
        <f>V130*G130</f>
        <v>232500</v>
      </c>
      <c r="X130" s="14"/>
      <c r="Y130" s="14"/>
      <c r="Z130" s="14">
        <v>3100</v>
      </c>
      <c r="AA130" s="15">
        <f>Z130*G130</f>
        <v>232500</v>
      </c>
      <c r="AB130" s="14"/>
      <c r="AC130" s="14"/>
      <c r="AD130" s="21">
        <v>2556</v>
      </c>
      <c r="AE130" s="22">
        <f>AD130*G130</f>
        <v>191700</v>
      </c>
      <c r="AF130" s="16"/>
      <c r="AG130" s="16"/>
      <c r="AH130" s="14"/>
      <c r="AI130" s="14"/>
      <c r="AJ130" s="14"/>
      <c r="AK130" s="14"/>
      <c r="AL130" s="14">
        <v>1280</v>
      </c>
      <c r="AM130" s="15">
        <f>AL130*G130</f>
        <v>96000</v>
      </c>
      <c r="AN130" s="21">
        <v>2000</v>
      </c>
      <c r="AO130" s="22">
        <f>AN130*G130</f>
        <v>150000</v>
      </c>
      <c r="AP130" s="14"/>
      <c r="AQ130" s="14"/>
      <c r="AR130" s="16">
        <v>2370</v>
      </c>
      <c r="AS130" s="36">
        <f>AR130*G130</f>
        <v>177750</v>
      </c>
    </row>
    <row r="131" spans="1:45" s="2" customFormat="1">
      <c r="A131" s="29"/>
      <c r="B131" s="98" t="s">
        <v>206</v>
      </c>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9"/>
    </row>
    <row r="132" spans="1:45" s="2" customFormat="1" ht="115.5">
      <c r="A132" s="29">
        <v>53</v>
      </c>
      <c r="B132" s="30"/>
      <c r="C132" s="7" t="s">
        <v>156</v>
      </c>
      <c r="D132" s="37" t="s">
        <v>160</v>
      </c>
      <c r="E132" s="27" t="s">
        <v>28</v>
      </c>
      <c r="F132" s="31">
        <v>3500</v>
      </c>
      <c r="G132" s="6">
        <v>10</v>
      </c>
      <c r="H132" s="32">
        <f t="shared" si="4"/>
        <v>35000</v>
      </c>
      <c r="I132" s="32">
        <f t="shared" si="2"/>
        <v>10</v>
      </c>
      <c r="J132" s="16"/>
      <c r="K132" s="17"/>
      <c r="L132" s="16">
        <v>2200</v>
      </c>
      <c r="M132" s="18">
        <f>L132*G132</f>
        <v>22000</v>
      </c>
      <c r="N132" s="16"/>
      <c r="O132" s="16"/>
      <c r="P132" s="14"/>
      <c r="Q132" s="14"/>
      <c r="R132" s="14"/>
      <c r="S132" s="14"/>
      <c r="T132" s="47">
        <v>1800</v>
      </c>
      <c r="U132" s="51">
        <f>T132*G132</f>
        <v>18000</v>
      </c>
      <c r="V132" s="21">
        <v>1850</v>
      </c>
      <c r="W132" s="22">
        <f>V132*G132</f>
        <v>18500</v>
      </c>
      <c r="X132" s="14"/>
      <c r="Y132" s="14"/>
      <c r="Z132" s="14">
        <v>3200</v>
      </c>
      <c r="AA132" s="15">
        <f>Z132*G132</f>
        <v>32000</v>
      </c>
      <c r="AB132" s="14"/>
      <c r="AC132" s="14"/>
      <c r="AD132" s="21">
        <v>2502</v>
      </c>
      <c r="AE132" s="22">
        <f>AD132*G132</f>
        <v>25020</v>
      </c>
      <c r="AF132" s="16"/>
      <c r="AG132" s="16"/>
      <c r="AH132" s="14"/>
      <c r="AI132" s="14"/>
      <c r="AJ132" s="14"/>
      <c r="AK132" s="14"/>
      <c r="AL132" s="14"/>
      <c r="AM132" s="14"/>
      <c r="AN132" s="21">
        <v>3000</v>
      </c>
      <c r="AO132" s="22">
        <f>AN132*G132</f>
        <v>30000</v>
      </c>
      <c r="AP132" s="14"/>
      <c r="AQ132" s="14"/>
      <c r="AR132" s="21">
        <v>2450</v>
      </c>
      <c r="AS132" s="38">
        <f>AR132*G132</f>
        <v>24500</v>
      </c>
    </row>
    <row r="133" spans="1:45" s="2" customFormat="1">
      <c r="A133" s="29"/>
      <c r="B133" s="98" t="s">
        <v>207</v>
      </c>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9"/>
    </row>
    <row r="134" spans="1:45" s="2" customFormat="1" ht="102.75">
      <c r="A134" s="29">
        <v>54</v>
      </c>
      <c r="B134" s="30"/>
      <c r="C134" s="7" t="s">
        <v>156</v>
      </c>
      <c r="D134" s="37" t="s">
        <v>161</v>
      </c>
      <c r="E134" s="27" t="s">
        <v>28</v>
      </c>
      <c r="F134" s="31">
        <v>3300</v>
      </c>
      <c r="G134" s="6">
        <v>20</v>
      </c>
      <c r="H134" s="32">
        <f t="shared" si="4"/>
        <v>66000</v>
      </c>
      <c r="I134" s="32">
        <f t="shared" si="2"/>
        <v>20</v>
      </c>
      <c r="J134" s="16"/>
      <c r="K134" s="17"/>
      <c r="L134" s="21">
        <v>1600</v>
      </c>
      <c r="M134" s="22">
        <f>L134*G134</f>
        <v>32000</v>
      </c>
      <c r="N134" s="16"/>
      <c r="O134" s="16"/>
      <c r="P134" s="14"/>
      <c r="Q134" s="14"/>
      <c r="R134" s="14"/>
      <c r="S134" s="14"/>
      <c r="T134" s="47">
        <v>1500</v>
      </c>
      <c r="U134" s="51">
        <f>T134*G134</f>
        <v>30000</v>
      </c>
      <c r="V134" s="21">
        <v>1650</v>
      </c>
      <c r="W134" s="22">
        <f>V134*G134</f>
        <v>33000</v>
      </c>
      <c r="X134" s="14"/>
      <c r="Y134" s="14"/>
      <c r="Z134" s="21">
        <v>3100</v>
      </c>
      <c r="AA134" s="22">
        <f>Z134*G134</f>
        <v>62000</v>
      </c>
      <c r="AB134" s="14"/>
      <c r="AC134" s="14"/>
      <c r="AD134" s="21">
        <v>2697</v>
      </c>
      <c r="AE134" s="22">
        <f>AD134*G134</f>
        <v>53940</v>
      </c>
      <c r="AF134" s="16"/>
      <c r="AG134" s="16"/>
      <c r="AH134" s="14"/>
      <c r="AI134" s="14"/>
      <c r="AJ134" s="14"/>
      <c r="AK134" s="14"/>
      <c r="AL134" s="14"/>
      <c r="AM134" s="14"/>
      <c r="AN134" s="21">
        <v>2500</v>
      </c>
      <c r="AO134" s="22">
        <f>AN134*G134</f>
        <v>50000</v>
      </c>
      <c r="AP134" s="14"/>
      <c r="AQ134" s="14"/>
      <c r="AR134" s="21">
        <v>2450</v>
      </c>
      <c r="AS134" s="38">
        <f>AR134*G134</f>
        <v>49000</v>
      </c>
    </row>
    <row r="135" spans="1:45" s="2" customFormat="1">
      <c r="A135" s="29"/>
      <c r="B135" s="98" t="s">
        <v>208</v>
      </c>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9"/>
    </row>
    <row r="136" spans="1:45" s="2" customFormat="1" ht="51.75">
      <c r="A136" s="29">
        <v>55</v>
      </c>
      <c r="B136" s="30"/>
      <c r="C136" s="7" t="s">
        <v>162</v>
      </c>
      <c r="D136" s="37" t="s">
        <v>163</v>
      </c>
      <c r="E136" s="27" t="s">
        <v>28</v>
      </c>
      <c r="F136" s="31">
        <v>1200</v>
      </c>
      <c r="G136" s="6">
        <v>50</v>
      </c>
      <c r="H136" s="32">
        <f t="shared" si="4"/>
        <v>60000</v>
      </c>
      <c r="I136" s="32">
        <f>-G136</f>
        <v>-50</v>
      </c>
      <c r="J136" s="16"/>
      <c r="K136" s="17"/>
      <c r="L136" s="21">
        <v>750</v>
      </c>
      <c r="M136" s="22">
        <f>L136*G136</f>
        <v>37500</v>
      </c>
      <c r="N136" s="16"/>
      <c r="O136" s="16"/>
      <c r="P136" s="14"/>
      <c r="Q136" s="14"/>
      <c r="R136" s="14"/>
      <c r="S136" s="14"/>
      <c r="T136" s="47">
        <v>750</v>
      </c>
      <c r="U136" s="51">
        <f>T136*G136</f>
        <v>37500</v>
      </c>
      <c r="V136" s="14"/>
      <c r="W136" s="14"/>
      <c r="X136" s="14"/>
      <c r="Y136" s="14"/>
      <c r="Z136" s="21">
        <v>1100</v>
      </c>
      <c r="AA136" s="22">
        <f>Z136*G136</f>
        <v>55000</v>
      </c>
      <c r="AB136" s="14"/>
      <c r="AC136" s="14"/>
      <c r="AD136" s="14"/>
      <c r="AE136" s="14"/>
      <c r="AF136" s="16"/>
      <c r="AG136" s="16"/>
      <c r="AH136" s="14"/>
      <c r="AI136" s="14"/>
      <c r="AJ136" s="14"/>
      <c r="AK136" s="14"/>
      <c r="AL136" s="14"/>
      <c r="AM136" s="14"/>
      <c r="AN136" s="14"/>
      <c r="AO136" s="14"/>
      <c r="AP136" s="14"/>
      <c r="AQ136" s="14"/>
      <c r="AR136" s="21">
        <v>1195</v>
      </c>
      <c r="AS136" s="38">
        <f>AR136*G136</f>
        <v>59750</v>
      </c>
    </row>
    <row r="137" spans="1:45" s="2" customFormat="1">
      <c r="A137" s="29"/>
      <c r="B137" s="98" t="s">
        <v>209</v>
      </c>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9"/>
    </row>
    <row r="138" spans="1:45" s="2" customFormat="1" ht="191.25">
      <c r="A138" s="29">
        <v>56</v>
      </c>
      <c r="B138" s="30"/>
      <c r="C138" s="7" t="s">
        <v>167</v>
      </c>
      <c r="D138" s="7" t="s">
        <v>168</v>
      </c>
      <c r="E138" s="27" t="s">
        <v>169</v>
      </c>
      <c r="F138" s="31">
        <v>180000</v>
      </c>
      <c r="G138" s="6">
        <v>2</v>
      </c>
      <c r="H138" s="32">
        <f t="shared" si="4"/>
        <v>360000</v>
      </c>
      <c r="I138" s="32">
        <f t="shared" ref="I138:I142" si="5">G138</f>
        <v>2</v>
      </c>
      <c r="J138" s="16"/>
      <c r="K138" s="17"/>
      <c r="L138" s="16"/>
      <c r="M138" s="16"/>
      <c r="N138" s="16"/>
      <c r="O138" s="16"/>
      <c r="P138" s="14"/>
      <c r="Q138" s="14"/>
      <c r="R138" s="14"/>
      <c r="S138" s="14"/>
      <c r="T138" s="14"/>
      <c r="U138" s="14"/>
      <c r="V138" s="14"/>
      <c r="W138" s="14"/>
      <c r="X138" s="14"/>
      <c r="Y138" s="14"/>
      <c r="Z138" s="14"/>
      <c r="AA138" s="14"/>
      <c r="AB138" s="14"/>
      <c r="AC138" s="14"/>
      <c r="AD138" s="14"/>
      <c r="AE138" s="14"/>
      <c r="AF138" s="44">
        <v>173600</v>
      </c>
      <c r="AG138" s="45">
        <f>AF138*G138</f>
        <v>347200</v>
      </c>
      <c r="AH138" s="14">
        <v>177000</v>
      </c>
      <c r="AI138" s="15">
        <f>AH138*G138</f>
        <v>354000</v>
      </c>
      <c r="AJ138" s="14"/>
      <c r="AK138" s="14"/>
      <c r="AL138" s="14"/>
      <c r="AM138" s="14"/>
      <c r="AN138" s="14"/>
      <c r="AO138" s="14"/>
      <c r="AP138" s="14"/>
      <c r="AQ138" s="14"/>
      <c r="AR138" s="14">
        <v>179500</v>
      </c>
      <c r="AS138" s="35">
        <f>AR138*G138</f>
        <v>359000</v>
      </c>
    </row>
    <row r="139" spans="1:45" s="2" customFormat="1">
      <c r="A139" s="29"/>
      <c r="B139" s="98" t="s">
        <v>266</v>
      </c>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9"/>
    </row>
    <row r="140" spans="1:45" s="2" customFormat="1" ht="102">
      <c r="A140" s="29">
        <v>57</v>
      </c>
      <c r="B140" s="30"/>
      <c r="C140" s="7" t="s">
        <v>170</v>
      </c>
      <c r="D140" s="7" t="s">
        <v>171</v>
      </c>
      <c r="E140" s="27" t="s">
        <v>9</v>
      </c>
      <c r="F140" s="31">
        <v>75000</v>
      </c>
      <c r="G140" s="6">
        <v>10</v>
      </c>
      <c r="H140" s="32">
        <f t="shared" si="4"/>
        <v>750000</v>
      </c>
      <c r="I140" s="32">
        <f t="shared" si="5"/>
        <v>10</v>
      </c>
      <c r="J140" s="16"/>
      <c r="K140" s="17"/>
      <c r="L140" s="16"/>
      <c r="M140" s="16"/>
      <c r="N140" s="16"/>
      <c r="O140" s="16"/>
      <c r="P140" s="14"/>
      <c r="Q140" s="14"/>
      <c r="R140" s="14"/>
      <c r="S140" s="14"/>
      <c r="T140" s="14"/>
      <c r="U140" s="14"/>
      <c r="V140" s="14"/>
      <c r="W140" s="14"/>
      <c r="X140" s="14"/>
      <c r="Y140" s="14"/>
      <c r="Z140" s="14"/>
      <c r="AA140" s="14"/>
      <c r="AB140" s="14"/>
      <c r="AC140" s="14"/>
      <c r="AD140" s="14"/>
      <c r="AE140" s="14"/>
      <c r="AF140" s="44">
        <v>73650</v>
      </c>
      <c r="AG140" s="45">
        <f>AF140*G140</f>
        <v>736500</v>
      </c>
      <c r="AH140" s="14"/>
      <c r="AI140" s="14"/>
      <c r="AJ140" s="14"/>
      <c r="AK140" s="14"/>
      <c r="AL140" s="14"/>
      <c r="AM140" s="14"/>
      <c r="AN140" s="14"/>
      <c r="AO140" s="14"/>
      <c r="AP140" s="14"/>
      <c r="AQ140" s="14"/>
      <c r="AR140" s="14"/>
      <c r="AS140" s="33"/>
    </row>
    <row r="141" spans="1:45" s="2" customFormat="1">
      <c r="A141" s="29"/>
      <c r="B141" s="98" t="s">
        <v>267</v>
      </c>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9"/>
    </row>
    <row r="142" spans="1:45" s="2" customFormat="1" ht="51.75">
      <c r="A142" s="29">
        <v>58</v>
      </c>
      <c r="B142" s="30"/>
      <c r="C142" s="7" t="s">
        <v>172</v>
      </c>
      <c r="D142" s="37" t="s">
        <v>173</v>
      </c>
      <c r="E142" s="27" t="s">
        <v>9</v>
      </c>
      <c r="F142" s="31">
        <v>70000</v>
      </c>
      <c r="G142" s="6">
        <v>10</v>
      </c>
      <c r="H142" s="32">
        <f>G142*F142</f>
        <v>700000</v>
      </c>
      <c r="I142" s="32">
        <f t="shared" si="5"/>
        <v>10</v>
      </c>
      <c r="J142" s="16"/>
      <c r="K142" s="17"/>
      <c r="L142" s="16"/>
      <c r="M142" s="16"/>
      <c r="N142" s="16"/>
      <c r="O142" s="16"/>
      <c r="P142" s="14"/>
      <c r="Q142" s="14"/>
      <c r="R142" s="14"/>
      <c r="S142" s="14"/>
      <c r="T142" s="14"/>
      <c r="U142" s="14"/>
      <c r="V142" s="14"/>
      <c r="W142" s="14"/>
      <c r="X142" s="14"/>
      <c r="Y142" s="14"/>
      <c r="Z142" s="14"/>
      <c r="AA142" s="14"/>
      <c r="AB142" s="14"/>
      <c r="AC142" s="14"/>
      <c r="AD142" s="14"/>
      <c r="AE142" s="14"/>
      <c r="AF142" s="44">
        <v>57800</v>
      </c>
      <c r="AG142" s="45">
        <f>AF142*G142</f>
        <v>578000</v>
      </c>
      <c r="AH142" s="14">
        <v>59987</v>
      </c>
      <c r="AI142" s="15">
        <f>AH142*G142</f>
        <v>599870</v>
      </c>
      <c r="AJ142" s="14"/>
      <c r="AK142" s="14"/>
      <c r="AL142" s="14"/>
      <c r="AM142" s="14"/>
      <c r="AN142" s="14"/>
      <c r="AO142" s="14"/>
      <c r="AP142" s="14"/>
      <c r="AQ142" s="14"/>
      <c r="AR142" s="14"/>
      <c r="AS142" s="33"/>
    </row>
    <row r="143" spans="1:45" s="2" customFormat="1">
      <c r="A143" s="29"/>
      <c r="B143" s="98" t="s">
        <v>268</v>
      </c>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9"/>
    </row>
    <row r="144" spans="1:45" s="2" customFormat="1">
      <c r="A144" s="107"/>
      <c r="B144" s="108"/>
      <c r="C144" s="108"/>
      <c r="D144" s="79" t="s">
        <v>236</v>
      </c>
      <c r="E144" s="108"/>
      <c r="F144" s="108"/>
      <c r="G144" s="108"/>
      <c r="H144" s="111">
        <f>SUM(H16:H142)</f>
        <v>7462803.6199999992</v>
      </c>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9"/>
    </row>
    <row r="145" spans="1:45" s="54" customFormat="1">
      <c r="A145" s="71"/>
      <c r="B145" s="72"/>
      <c r="C145" s="72"/>
      <c r="D145" s="110" t="s">
        <v>234</v>
      </c>
      <c r="E145" s="72"/>
      <c r="F145" s="72"/>
      <c r="G145" s="72"/>
      <c r="H145" s="110"/>
      <c r="I145" s="72"/>
      <c r="J145" s="73"/>
      <c r="K145" s="74">
        <f>SUM(K16:K142)</f>
        <v>742050</v>
      </c>
      <c r="L145" s="75"/>
      <c r="M145" s="74">
        <f>SUM(M16:M142)</f>
        <v>384000</v>
      </c>
      <c r="N145" s="75"/>
      <c r="O145" s="74">
        <f>SUM(O16:O142)</f>
        <v>1864460</v>
      </c>
      <c r="P145" s="76"/>
      <c r="Q145" s="77">
        <f>SUM(Q16:Q142)</f>
        <v>283800</v>
      </c>
      <c r="R145" s="76"/>
      <c r="S145" s="77">
        <f>SUM(S16:S142)</f>
        <v>322500</v>
      </c>
      <c r="T145" s="76"/>
      <c r="U145" s="77">
        <f>SUM(U16:U142)</f>
        <v>310500</v>
      </c>
      <c r="V145" s="76"/>
      <c r="W145" s="77">
        <f>SUM(W16:W142)</f>
        <v>479000</v>
      </c>
      <c r="X145" s="76"/>
      <c r="Y145" s="77">
        <f>SUM(Y16:Y142)</f>
        <v>297500</v>
      </c>
      <c r="Z145" s="76"/>
      <c r="AA145" s="77">
        <f>SUM(AA16:AA142)</f>
        <v>576500</v>
      </c>
      <c r="AB145" s="76"/>
      <c r="AC145" s="77">
        <f>SUM(AC16:AC142)</f>
        <v>175900</v>
      </c>
      <c r="AD145" s="76"/>
      <c r="AE145" s="77">
        <f>SUM(AE16:AE142)</f>
        <v>462360</v>
      </c>
      <c r="AF145" s="75"/>
      <c r="AG145" s="74">
        <f>SUM(AG16:AG142)</f>
        <v>2719480</v>
      </c>
      <c r="AH145" s="76"/>
      <c r="AI145" s="77">
        <f>SUM(AI16:AI142)</f>
        <v>1365540</v>
      </c>
      <c r="AJ145" s="76"/>
      <c r="AK145" s="77">
        <f>SUM(AK16:AK142)</f>
        <v>116760</v>
      </c>
      <c r="AL145" s="76"/>
      <c r="AM145" s="77">
        <f>SUM(AM16:AM142)</f>
        <v>207650</v>
      </c>
      <c r="AN145" s="76"/>
      <c r="AO145" s="77">
        <f>SUM(AO16:AO142)</f>
        <v>380000</v>
      </c>
      <c r="AP145" s="76"/>
      <c r="AQ145" s="77">
        <f>SUM(AQ16:AQ142)</f>
        <v>148220</v>
      </c>
      <c r="AR145" s="76"/>
      <c r="AS145" s="78">
        <f>AS138+AS136+AS134+AS132+AS130+AS128+AS126+AS124+AS121+AS117+AS115+AS109+AS105+AS103+AS101+AS98+AS96+AS92+AS79+AS77+AS72+AS68+AS66+AS58+AS56+AS54+AS49+AS43+AS41+AS39+AS35+AS33+AS23</f>
        <v>7733030</v>
      </c>
    </row>
    <row r="146" spans="1:45" s="54" customFormat="1" ht="26.25">
      <c r="A146" s="79"/>
      <c r="B146" s="79"/>
      <c r="C146" s="79"/>
      <c r="D146" s="79" t="s">
        <v>235</v>
      </c>
      <c r="E146" s="79"/>
      <c r="F146" s="79"/>
      <c r="G146" s="79"/>
      <c r="H146" s="80"/>
      <c r="I146" s="79"/>
      <c r="J146" s="81"/>
      <c r="K146" s="82"/>
      <c r="L146" s="83"/>
      <c r="M146" s="82"/>
      <c r="N146" s="83"/>
      <c r="O146" s="82">
        <f>O105+O103+O81+O68+O54+O49+O45+O41+O39+O31+O29+O25+O16</f>
        <v>857460</v>
      </c>
      <c r="P146" s="84"/>
      <c r="Q146" s="85"/>
      <c r="R146" s="84"/>
      <c r="S146" s="85"/>
      <c r="T146" s="84"/>
      <c r="U146" s="85">
        <f>U136+U134+U132+U130+U128</f>
        <v>310500</v>
      </c>
      <c r="V146" s="84"/>
      <c r="W146" s="85"/>
      <c r="X146" s="84"/>
      <c r="Y146" s="85"/>
      <c r="Z146" s="84"/>
      <c r="AA146" s="85"/>
      <c r="AB146" s="84"/>
      <c r="AC146" s="85">
        <f>AC101</f>
        <v>49500</v>
      </c>
      <c r="AD146" s="84"/>
      <c r="AE146" s="85"/>
      <c r="AF146" s="83"/>
      <c r="AG146" s="82">
        <f>AG142+AG140+AG138+AG121+AG109+AG96</f>
        <v>2352750</v>
      </c>
      <c r="AH146" s="84"/>
      <c r="AI146" s="85"/>
      <c r="AJ146" s="84"/>
      <c r="AK146" s="85"/>
      <c r="AL146" s="84"/>
      <c r="AM146" s="85">
        <f>AM126+AM124</f>
        <v>15650</v>
      </c>
      <c r="AN146" s="84"/>
      <c r="AO146" s="85"/>
      <c r="AP146" s="84"/>
      <c r="AQ146" s="85">
        <f>AQ98+AQ92</f>
        <v>148220</v>
      </c>
      <c r="AR146" s="84"/>
      <c r="AS146" s="86">
        <f>AS117+AS115+AS79+AS77+AS72+AS66+AS58+AS56+AS43+AS35+AS33+AS23</f>
        <v>735270</v>
      </c>
    </row>
    <row r="147" spans="1:45" s="54" customFormat="1">
      <c r="A147" s="72"/>
      <c r="B147" s="72"/>
      <c r="C147" s="72"/>
      <c r="D147" s="72" t="s">
        <v>237</v>
      </c>
      <c r="E147" s="72"/>
      <c r="F147" s="72"/>
      <c r="G147" s="72"/>
      <c r="H147" s="85">
        <f>O146+U146+AC146+AG146+AM146+AQ146+AS146</f>
        <v>4469350</v>
      </c>
      <c r="I147" s="72"/>
      <c r="J147" s="73"/>
      <c r="K147" s="74"/>
      <c r="L147" s="75"/>
      <c r="M147" s="74"/>
      <c r="N147" s="75"/>
      <c r="O147" s="74"/>
      <c r="P147" s="76"/>
      <c r="Q147" s="77"/>
      <c r="R147" s="76"/>
      <c r="S147" s="77"/>
      <c r="T147" s="76"/>
      <c r="U147" s="77"/>
      <c r="V147" s="76"/>
      <c r="W147" s="77"/>
      <c r="X147" s="76"/>
      <c r="Y147" s="77"/>
      <c r="Z147" s="76"/>
      <c r="AA147" s="77"/>
      <c r="AB147" s="76"/>
      <c r="AC147" s="77"/>
      <c r="AD147" s="76"/>
      <c r="AE147" s="77"/>
      <c r="AF147" s="75"/>
      <c r="AG147" s="74"/>
      <c r="AH147" s="76"/>
      <c r="AI147" s="77"/>
      <c r="AJ147" s="76"/>
      <c r="AK147" s="77"/>
      <c r="AL147" s="76"/>
      <c r="AM147" s="77"/>
      <c r="AN147" s="76"/>
      <c r="AO147" s="77"/>
      <c r="AP147" s="76"/>
      <c r="AQ147" s="77"/>
      <c r="AR147" s="76"/>
      <c r="AS147" s="87"/>
    </row>
    <row r="148" spans="1:45" s="54" customFormat="1">
      <c r="A148" s="72"/>
      <c r="B148" s="72"/>
      <c r="C148" s="72"/>
      <c r="D148" s="72" t="s">
        <v>239</v>
      </c>
      <c r="E148" s="72"/>
      <c r="F148" s="72"/>
      <c r="G148" s="72"/>
      <c r="H148" s="85">
        <v>702471.22</v>
      </c>
      <c r="I148" s="72"/>
      <c r="J148" s="73"/>
      <c r="K148" s="74"/>
      <c r="L148" s="75"/>
      <c r="M148" s="74"/>
      <c r="N148" s="75"/>
      <c r="O148" s="74"/>
      <c r="P148" s="76"/>
      <c r="Q148" s="77"/>
      <c r="R148" s="76"/>
      <c r="S148" s="77"/>
      <c r="T148" s="76"/>
      <c r="U148" s="77"/>
      <c r="V148" s="76"/>
      <c r="W148" s="77"/>
      <c r="X148" s="76"/>
      <c r="Y148" s="77"/>
      <c r="Z148" s="76"/>
      <c r="AA148" s="77"/>
      <c r="AB148" s="76"/>
      <c r="AC148" s="77"/>
      <c r="AD148" s="76"/>
      <c r="AE148" s="77"/>
      <c r="AF148" s="75"/>
      <c r="AG148" s="74"/>
      <c r="AH148" s="76"/>
      <c r="AI148" s="77"/>
      <c r="AJ148" s="76"/>
      <c r="AK148" s="77"/>
      <c r="AL148" s="76"/>
      <c r="AM148" s="77"/>
      <c r="AN148" s="76"/>
      <c r="AO148" s="77"/>
      <c r="AP148" s="76"/>
      <c r="AQ148" s="77"/>
      <c r="AR148" s="76"/>
      <c r="AS148" s="87"/>
    </row>
    <row r="149" spans="1:45" s="54" customFormat="1">
      <c r="A149" s="79"/>
      <c r="B149" s="79"/>
      <c r="C149" s="79"/>
      <c r="D149" s="79" t="s">
        <v>238</v>
      </c>
      <c r="E149" s="79"/>
      <c r="F149" s="79"/>
      <c r="G149" s="79"/>
      <c r="H149" s="111">
        <f>H144-H147-H148</f>
        <v>2290982.3999999994</v>
      </c>
      <c r="I149" s="79"/>
      <c r="J149" s="81"/>
      <c r="K149" s="82"/>
      <c r="L149" s="83"/>
      <c r="M149" s="82"/>
      <c r="N149" s="83"/>
      <c r="O149" s="82"/>
      <c r="P149" s="84"/>
      <c r="Q149" s="85"/>
      <c r="R149" s="84"/>
      <c r="S149" s="85"/>
      <c r="T149" s="84"/>
      <c r="U149" s="85"/>
      <c r="V149" s="84"/>
      <c r="W149" s="85"/>
      <c r="X149" s="84"/>
      <c r="Y149" s="85"/>
      <c r="Z149" s="84"/>
      <c r="AA149" s="85"/>
      <c r="AB149" s="84"/>
      <c r="AC149" s="85"/>
      <c r="AD149" s="84"/>
      <c r="AE149" s="85"/>
      <c r="AF149" s="83"/>
      <c r="AG149" s="82"/>
      <c r="AH149" s="84"/>
      <c r="AI149" s="85"/>
      <c r="AJ149" s="84"/>
      <c r="AK149" s="85"/>
      <c r="AL149" s="84"/>
      <c r="AM149" s="85"/>
      <c r="AN149" s="84"/>
      <c r="AO149" s="85"/>
      <c r="AP149" s="84"/>
      <c r="AQ149" s="85"/>
      <c r="AR149" s="84"/>
      <c r="AS149" s="86"/>
    </row>
    <row r="150" spans="1:45" s="54" customFormat="1">
      <c r="A150" s="40"/>
      <c r="B150" s="40"/>
      <c r="C150" s="40"/>
      <c r="D150" s="40"/>
      <c r="E150" s="40"/>
      <c r="F150" s="40"/>
      <c r="G150" s="40"/>
      <c r="H150" s="62"/>
      <c r="I150" s="40"/>
      <c r="J150" s="61"/>
      <c r="K150" s="66"/>
      <c r="L150" s="67"/>
      <c r="M150" s="66"/>
      <c r="N150" s="67"/>
      <c r="O150" s="66"/>
      <c r="P150" s="68"/>
      <c r="Q150" s="69"/>
      <c r="R150" s="68"/>
      <c r="S150" s="69"/>
      <c r="T150" s="68"/>
      <c r="U150" s="69"/>
      <c r="V150" s="68"/>
      <c r="W150" s="69"/>
      <c r="X150" s="68"/>
      <c r="Y150" s="69"/>
      <c r="Z150" s="68"/>
      <c r="AA150" s="69"/>
      <c r="AB150" s="68"/>
      <c r="AC150" s="69"/>
      <c r="AD150" s="68"/>
      <c r="AE150" s="69"/>
      <c r="AF150" s="67"/>
      <c r="AG150" s="66"/>
      <c r="AH150" s="68"/>
      <c r="AI150" s="69"/>
      <c r="AJ150" s="68"/>
      <c r="AK150" s="69"/>
      <c r="AL150" s="68"/>
      <c r="AM150" s="69"/>
      <c r="AN150" s="68"/>
      <c r="AO150" s="69"/>
      <c r="AP150" s="68"/>
      <c r="AQ150" s="69"/>
      <c r="AR150" s="68"/>
      <c r="AS150" s="70"/>
    </row>
    <row r="151" spans="1:45" ht="24.75" customHeight="1">
      <c r="A151" s="11"/>
      <c r="B151" s="11"/>
      <c r="G151" s="11"/>
      <c r="H151" s="11"/>
      <c r="I151" s="11"/>
      <c r="J151" s="13"/>
      <c r="K151" s="13"/>
      <c r="L151" s="13"/>
      <c r="M151" s="13"/>
      <c r="N151" s="13"/>
      <c r="O151" s="42"/>
      <c r="P151" s="13"/>
      <c r="Q151" s="13"/>
      <c r="R151" s="13"/>
      <c r="S151" s="13"/>
      <c r="T151" s="13"/>
      <c r="U151" s="42"/>
      <c r="V151" s="13"/>
      <c r="W151" s="13"/>
      <c r="X151" s="13"/>
      <c r="Y151" s="13"/>
      <c r="Z151" s="13"/>
      <c r="AA151" s="13"/>
      <c r="AB151" s="13"/>
      <c r="AC151" s="42"/>
      <c r="AD151" s="13"/>
      <c r="AE151" s="13"/>
      <c r="AF151" s="20"/>
      <c r="AG151" s="119"/>
      <c r="AH151" s="13"/>
      <c r="AI151" s="13"/>
      <c r="AJ151" s="13"/>
      <c r="AK151" s="13"/>
      <c r="AL151" s="13"/>
      <c r="AM151" s="42"/>
      <c r="AN151" s="13"/>
      <c r="AO151" s="13"/>
      <c r="AP151" s="13"/>
      <c r="AQ151" s="42"/>
      <c r="AR151" s="12"/>
      <c r="AS151" s="53"/>
    </row>
    <row r="152" spans="1:45" ht="26.25" customHeight="1">
      <c r="A152" s="11"/>
      <c r="B152" s="11"/>
      <c r="G152" s="11"/>
      <c r="H152" s="11"/>
      <c r="I152" s="11"/>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20"/>
      <c r="AG152" s="40" t="s">
        <v>10</v>
      </c>
      <c r="AH152" s="40"/>
      <c r="AI152" s="13"/>
      <c r="AJ152" s="13"/>
      <c r="AK152" s="13"/>
      <c r="AL152" s="134" t="s">
        <v>11</v>
      </c>
      <c r="AM152" s="134"/>
      <c r="AN152" s="13"/>
      <c r="AO152" s="13"/>
      <c r="AP152" s="13"/>
      <c r="AQ152" s="13"/>
      <c r="AR152" s="12"/>
      <c r="AS152" s="12"/>
    </row>
    <row r="153" spans="1:45">
      <c r="A153" s="12"/>
      <c r="B153" s="12"/>
      <c r="G153" s="12"/>
      <c r="H153" s="12"/>
      <c r="I153" s="12"/>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20"/>
      <c r="AG153" s="40"/>
      <c r="AH153" s="40"/>
      <c r="AI153" s="13"/>
      <c r="AJ153" s="13"/>
      <c r="AK153" s="13"/>
      <c r="AL153" s="57"/>
      <c r="AM153" s="57"/>
      <c r="AN153" s="13"/>
      <c r="AO153" s="13"/>
      <c r="AP153" s="13"/>
      <c r="AQ153" s="13"/>
      <c r="AR153" s="12"/>
      <c r="AS153" s="12"/>
    </row>
    <row r="154" spans="1:45" ht="15.75" customHeight="1">
      <c r="A154" s="12"/>
      <c r="B154" s="12"/>
      <c r="G154" s="12"/>
      <c r="H154" s="12"/>
      <c r="I154" s="12"/>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20"/>
      <c r="AG154" s="41" t="s">
        <v>12</v>
      </c>
      <c r="AH154" s="41"/>
      <c r="AI154" s="13"/>
      <c r="AJ154" s="13"/>
      <c r="AK154" s="13"/>
      <c r="AL154" s="56" t="s">
        <v>13</v>
      </c>
      <c r="AM154" s="56"/>
      <c r="AN154" s="13"/>
      <c r="AO154" s="13"/>
      <c r="AP154" s="13"/>
      <c r="AQ154" s="13"/>
      <c r="AR154" s="12"/>
      <c r="AS154" s="12"/>
    </row>
    <row r="155" spans="1:45">
      <c r="A155" s="12"/>
      <c r="B155" s="12"/>
      <c r="G155" s="12"/>
      <c r="H155" s="12"/>
      <c r="I155" s="12"/>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20"/>
      <c r="AG155" s="41"/>
      <c r="AH155" s="41"/>
      <c r="AI155" s="13"/>
      <c r="AJ155" s="13"/>
      <c r="AK155" s="42">
        <f>AS151+AQ151+AM151+AG151+AC151+U151+O151</f>
        <v>0</v>
      </c>
      <c r="AL155" s="56"/>
      <c r="AM155" s="56"/>
      <c r="AN155" s="13"/>
      <c r="AO155" s="13"/>
      <c r="AP155" s="13"/>
      <c r="AQ155" s="13"/>
      <c r="AR155" s="12"/>
      <c r="AS155" s="12"/>
    </row>
    <row r="156" spans="1:45">
      <c r="A156" s="12"/>
      <c r="B156" s="12"/>
      <c r="G156" s="12"/>
      <c r="H156" s="12"/>
      <c r="I156" s="12"/>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20"/>
      <c r="AG156" s="41" t="s">
        <v>14</v>
      </c>
      <c r="AH156" s="41"/>
      <c r="AI156" s="13"/>
      <c r="AJ156" s="13"/>
      <c r="AK156" s="42"/>
      <c r="AL156" s="56" t="s">
        <v>15</v>
      </c>
      <c r="AM156" s="56"/>
      <c r="AN156" s="13"/>
      <c r="AO156" s="13"/>
      <c r="AP156" s="13"/>
      <c r="AQ156" s="13"/>
      <c r="AR156" s="12"/>
      <c r="AS156" s="12"/>
    </row>
    <row r="157" spans="1:45">
      <c r="A157" s="12"/>
      <c r="B157" s="12"/>
      <c r="G157" s="12"/>
      <c r="H157" s="12"/>
      <c r="I157" s="12"/>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20"/>
      <c r="AG157" s="41"/>
      <c r="AH157" s="41"/>
      <c r="AI157" s="13"/>
      <c r="AJ157" s="13"/>
      <c r="AK157" s="13"/>
      <c r="AL157" s="56"/>
      <c r="AM157" s="56"/>
      <c r="AN157" s="13"/>
      <c r="AO157" s="13"/>
      <c r="AP157" s="13"/>
      <c r="AQ157" s="13"/>
      <c r="AR157" s="12"/>
      <c r="AS157" s="12"/>
    </row>
    <row r="158" spans="1:45">
      <c r="A158" s="12"/>
      <c r="B158" s="12"/>
      <c r="G158" s="12"/>
      <c r="H158" s="12"/>
      <c r="I158" s="12"/>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20"/>
      <c r="AG158" s="41" t="s">
        <v>16</v>
      </c>
      <c r="AH158" s="41"/>
      <c r="AI158" s="13"/>
      <c r="AJ158" s="13"/>
      <c r="AK158" s="13"/>
      <c r="AL158" s="56" t="s">
        <v>17</v>
      </c>
      <c r="AM158" s="56"/>
      <c r="AN158" s="13"/>
      <c r="AO158" s="13"/>
      <c r="AP158" s="13"/>
      <c r="AQ158" s="13"/>
      <c r="AR158" s="12"/>
      <c r="AS158" s="12"/>
    </row>
    <row r="159" spans="1:45">
      <c r="A159" s="12"/>
      <c r="B159" s="12"/>
      <c r="G159" s="12"/>
      <c r="H159" s="12"/>
      <c r="I159" s="12"/>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20"/>
      <c r="AG159" s="41"/>
      <c r="AH159" s="41"/>
      <c r="AI159" s="13"/>
      <c r="AJ159" s="13"/>
      <c r="AK159" s="42">
        <f>AS151+AQ151+AM151+AG151+AC151+U151+O151</f>
        <v>0</v>
      </c>
      <c r="AL159" s="56"/>
      <c r="AM159" s="56"/>
      <c r="AN159" s="13"/>
      <c r="AO159" s="13"/>
      <c r="AP159" s="13"/>
      <c r="AQ159" s="13"/>
      <c r="AR159" s="12"/>
      <c r="AS159" s="12"/>
    </row>
    <row r="160" spans="1:45">
      <c r="A160" s="13"/>
      <c r="B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20"/>
      <c r="AG160" s="41" t="s">
        <v>18</v>
      </c>
      <c r="AH160" s="41"/>
      <c r="AI160" s="13"/>
      <c r="AJ160" s="13"/>
      <c r="AK160" s="13"/>
      <c r="AL160" s="95" t="s">
        <v>19</v>
      </c>
      <c r="AM160" s="95"/>
      <c r="AN160" s="13"/>
      <c r="AO160" s="13"/>
      <c r="AP160" s="13"/>
      <c r="AQ160" s="13"/>
      <c r="AR160" s="12"/>
      <c r="AS160" s="12"/>
    </row>
    <row r="161" spans="1:45">
      <c r="A161" s="13"/>
      <c r="B161" s="13"/>
      <c r="C161" s="13"/>
      <c r="D161" s="13"/>
      <c r="E161" s="13"/>
      <c r="F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20"/>
      <c r="AG161" s="13"/>
      <c r="AH161" s="13"/>
      <c r="AI161" s="13"/>
      <c r="AJ161" s="13"/>
      <c r="AK161" s="13"/>
      <c r="AL161" s="13"/>
      <c r="AM161" s="13"/>
      <c r="AN161" s="13"/>
      <c r="AO161" s="13"/>
      <c r="AP161" s="13"/>
      <c r="AQ161" s="13"/>
      <c r="AR161" s="12"/>
      <c r="AS161" s="12"/>
    </row>
    <row r="162" spans="1:45">
      <c r="A162" s="13"/>
      <c r="B162" s="13"/>
      <c r="C162" s="13"/>
      <c r="D162" s="13"/>
      <c r="E162" s="13"/>
      <c r="F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20"/>
      <c r="AG162" s="20"/>
      <c r="AH162" s="13"/>
      <c r="AI162" s="13"/>
      <c r="AJ162" s="13"/>
      <c r="AK162" s="13"/>
      <c r="AL162" s="13"/>
      <c r="AM162" s="13"/>
      <c r="AN162" s="13"/>
      <c r="AO162" s="13"/>
      <c r="AP162" s="13"/>
      <c r="AQ162" s="13"/>
      <c r="AR162" s="12"/>
      <c r="AS162" s="12"/>
    </row>
    <row r="163" spans="1:45">
      <c r="A163" s="13"/>
      <c r="B163" s="13"/>
      <c r="C163" s="13"/>
      <c r="D163" s="13"/>
      <c r="E163" s="13"/>
      <c r="F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20"/>
      <c r="AG163" s="20"/>
      <c r="AH163" s="13"/>
      <c r="AI163" s="13"/>
      <c r="AJ163" s="13"/>
      <c r="AK163" s="13"/>
      <c r="AL163" s="13"/>
      <c r="AM163" s="13"/>
      <c r="AN163" s="13"/>
      <c r="AO163" s="13"/>
      <c r="AP163" s="13"/>
      <c r="AQ163" s="13"/>
      <c r="AR163" s="12"/>
      <c r="AS163" s="12"/>
    </row>
    <row r="164" spans="1:45">
      <c r="A164" s="13"/>
      <c r="B164" s="13"/>
      <c r="C164" s="13"/>
      <c r="D164" s="13"/>
      <c r="E164" s="13"/>
      <c r="F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20"/>
      <c r="AG164" s="20"/>
      <c r="AH164" s="13"/>
      <c r="AI164" s="13"/>
      <c r="AJ164" s="13"/>
      <c r="AK164" s="13"/>
      <c r="AL164" s="13"/>
      <c r="AM164" s="13"/>
      <c r="AN164" s="13"/>
      <c r="AO164" s="13"/>
      <c r="AP164" s="13"/>
      <c r="AQ164" s="13"/>
      <c r="AR164" s="12"/>
      <c r="AS164" s="12"/>
    </row>
    <row r="165" spans="1:45">
      <c r="A165" s="13"/>
      <c r="B165" s="13"/>
      <c r="C165" s="13"/>
      <c r="D165" s="13"/>
      <c r="E165" s="13"/>
      <c r="F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20"/>
      <c r="AG165" s="20"/>
      <c r="AH165" s="13"/>
      <c r="AI165" s="13"/>
      <c r="AJ165" s="13"/>
      <c r="AK165" s="13"/>
      <c r="AL165" s="13"/>
      <c r="AM165" s="13"/>
      <c r="AN165" s="13"/>
      <c r="AO165" s="13"/>
      <c r="AP165" s="13"/>
      <c r="AQ165" s="13"/>
      <c r="AR165" s="12"/>
      <c r="AS165" s="12"/>
    </row>
    <row r="166" spans="1:45">
      <c r="A166" s="13"/>
      <c r="B166" s="13"/>
      <c r="C166" s="13"/>
      <c r="D166" s="13"/>
      <c r="E166" s="13"/>
      <c r="F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20"/>
      <c r="AG166" s="20"/>
      <c r="AH166" s="13"/>
      <c r="AI166" s="13"/>
      <c r="AJ166" s="13"/>
      <c r="AK166" s="13"/>
      <c r="AL166" s="13"/>
      <c r="AM166" s="13"/>
      <c r="AN166" s="13"/>
      <c r="AO166" s="13"/>
      <c r="AP166" s="13"/>
      <c r="AQ166" s="13"/>
      <c r="AR166" s="12"/>
      <c r="AS166" s="12"/>
    </row>
    <row r="167" spans="1:45">
      <c r="A167" s="13"/>
      <c r="B167" s="13"/>
      <c r="C167" s="13"/>
      <c r="D167" s="13"/>
      <c r="E167" s="13"/>
      <c r="F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20"/>
      <c r="AG167" s="20"/>
      <c r="AH167" s="13"/>
      <c r="AI167" s="13"/>
      <c r="AJ167" s="13"/>
      <c r="AK167" s="13"/>
      <c r="AL167" s="13"/>
      <c r="AM167" s="13"/>
      <c r="AN167" s="13"/>
      <c r="AO167" s="13"/>
      <c r="AP167" s="13"/>
      <c r="AQ167" s="13"/>
      <c r="AR167" s="12"/>
      <c r="AS167" s="12"/>
    </row>
    <row r="168" spans="1:45">
      <c r="A168" s="13"/>
      <c r="B168" s="13"/>
      <c r="C168" s="13"/>
      <c r="D168" s="13"/>
      <c r="E168" s="13"/>
      <c r="F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20"/>
      <c r="AG168" s="20"/>
      <c r="AH168" s="13"/>
      <c r="AI168" s="13"/>
      <c r="AJ168" s="13"/>
      <c r="AK168" s="13"/>
      <c r="AL168" s="13"/>
      <c r="AM168" s="13"/>
      <c r="AN168" s="13"/>
      <c r="AO168" s="13"/>
      <c r="AP168" s="13"/>
      <c r="AQ168" s="13"/>
      <c r="AR168" s="12"/>
      <c r="AS168" s="12"/>
    </row>
    <row r="169" spans="1:45">
      <c r="A169" s="13"/>
      <c r="B169" s="13"/>
      <c r="C169" s="13"/>
      <c r="D169" s="13"/>
      <c r="E169" s="13"/>
      <c r="F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20"/>
      <c r="AG169" s="20"/>
      <c r="AH169" s="13"/>
      <c r="AI169" s="13"/>
      <c r="AJ169" s="13"/>
      <c r="AK169" s="13"/>
      <c r="AL169" s="13"/>
      <c r="AM169" s="13"/>
      <c r="AN169" s="13"/>
      <c r="AO169" s="13"/>
      <c r="AP169" s="13"/>
      <c r="AQ169" s="13"/>
      <c r="AR169" s="12"/>
      <c r="AS169" s="12"/>
    </row>
  </sheetData>
  <autoFilter ref="A15:I15">
    <filterColumn colId="1"/>
    <sortState ref="A8:J12">
      <sortCondition ref="D6"/>
    </sortState>
  </autoFilter>
  <mergeCells count="134">
    <mergeCell ref="AL152:AM152"/>
    <mergeCell ref="AJ13:AK13"/>
    <mergeCell ref="AJ12:AK12"/>
    <mergeCell ref="AL13:AM13"/>
    <mergeCell ref="AL12:AM12"/>
    <mergeCell ref="AN13:AO13"/>
    <mergeCell ref="AN12:AO12"/>
    <mergeCell ref="AP12:AQ12"/>
    <mergeCell ref="AP13:AQ13"/>
    <mergeCell ref="AR12:AS12"/>
    <mergeCell ref="AR13:AS13"/>
    <mergeCell ref="Z13:AA13"/>
    <mergeCell ref="AB13:AC13"/>
    <mergeCell ref="AB12:AC12"/>
    <mergeCell ref="AD13:AE13"/>
    <mergeCell ref="AD12:AE12"/>
    <mergeCell ref="AF13:AG13"/>
    <mergeCell ref="AF12:AG12"/>
    <mergeCell ref="AH13:AI13"/>
    <mergeCell ref="AH12:AI12"/>
    <mergeCell ref="B137:AS137"/>
    <mergeCell ref="B139:AS139"/>
    <mergeCell ref="B141:AS141"/>
    <mergeCell ref="B143:AS143"/>
    <mergeCell ref="B8:D8"/>
    <mergeCell ref="B9:D9"/>
    <mergeCell ref="J12:K12"/>
    <mergeCell ref="J13:K13"/>
    <mergeCell ref="L12:M12"/>
    <mergeCell ref="L13:M13"/>
    <mergeCell ref="N12:O12"/>
    <mergeCell ref="N13:O13"/>
    <mergeCell ref="P12:Q12"/>
    <mergeCell ref="P13:Q13"/>
    <mergeCell ref="R13:S13"/>
    <mergeCell ref="R12:S12"/>
    <mergeCell ref="T13:U13"/>
    <mergeCell ref="T12:U12"/>
    <mergeCell ref="V12:W12"/>
    <mergeCell ref="V13:W13"/>
    <mergeCell ref="X13:Y13"/>
    <mergeCell ref="X12:Y12"/>
    <mergeCell ref="Z12:AA12"/>
    <mergeCell ref="B118:AS118"/>
    <mergeCell ref="B120:AS120"/>
    <mergeCell ref="B123:AS123"/>
    <mergeCell ref="B125:AS125"/>
    <mergeCell ref="B127:AS127"/>
    <mergeCell ref="B129:AS129"/>
    <mergeCell ref="B131:AS131"/>
    <mergeCell ref="B133:AS133"/>
    <mergeCell ref="B135:AS135"/>
    <mergeCell ref="B97:AS97"/>
    <mergeCell ref="B100:AS100"/>
    <mergeCell ref="B102:AS102"/>
    <mergeCell ref="B104:AS104"/>
    <mergeCell ref="B106:AS106"/>
    <mergeCell ref="B108:AS108"/>
    <mergeCell ref="B110:AS110"/>
    <mergeCell ref="B114:AS114"/>
    <mergeCell ref="B116:AS116"/>
    <mergeCell ref="B76:AS76"/>
    <mergeCell ref="B78:AS78"/>
    <mergeCell ref="B80:AS80"/>
    <mergeCell ref="B82:AS82"/>
    <mergeCell ref="B84:AS84"/>
    <mergeCell ref="B86:AS86"/>
    <mergeCell ref="B91:AS91"/>
    <mergeCell ref="B93:AS93"/>
    <mergeCell ref="B95:AS95"/>
    <mergeCell ref="B55:AS55"/>
    <mergeCell ref="B57:AS57"/>
    <mergeCell ref="B61:AS61"/>
    <mergeCell ref="B63:AS63"/>
    <mergeCell ref="B65:AS65"/>
    <mergeCell ref="B67:AS67"/>
    <mergeCell ref="B69:AS69"/>
    <mergeCell ref="B71:AS71"/>
    <mergeCell ref="B74:AS74"/>
    <mergeCell ref="B36:AS36"/>
    <mergeCell ref="B38:AS38"/>
    <mergeCell ref="B40:AS40"/>
    <mergeCell ref="B42:AS42"/>
    <mergeCell ref="B44:AS44"/>
    <mergeCell ref="B46:AS46"/>
    <mergeCell ref="B48:AS48"/>
    <mergeCell ref="B51:AS51"/>
    <mergeCell ref="B53:AS53"/>
    <mergeCell ref="AX14:AY14"/>
    <mergeCell ref="AZ14:BA14"/>
    <mergeCell ref="AN14:AO14"/>
    <mergeCell ref="AP14:AQ14"/>
    <mergeCell ref="AR14:AS14"/>
    <mergeCell ref="AT14:AU14"/>
    <mergeCell ref="AV14:AW14"/>
    <mergeCell ref="AD14:AE14"/>
    <mergeCell ref="AF14:AG14"/>
    <mergeCell ref="AH14:AI14"/>
    <mergeCell ref="AJ14:AK14"/>
    <mergeCell ref="AL14:AM14"/>
    <mergeCell ref="AL160:AM160"/>
    <mergeCell ref="V14:W14"/>
    <mergeCell ref="X14:Y14"/>
    <mergeCell ref="Z14:AA14"/>
    <mergeCell ref="AB14:AC14"/>
    <mergeCell ref="J14:K14"/>
    <mergeCell ref="L14:M14"/>
    <mergeCell ref="N14:O14"/>
    <mergeCell ref="P14:Q14"/>
    <mergeCell ref="R14:S14"/>
    <mergeCell ref="B17:AS17"/>
    <mergeCell ref="B20:AS20"/>
    <mergeCell ref="B22:AS22"/>
    <mergeCell ref="T14:U14"/>
    <mergeCell ref="B24:AS24"/>
    <mergeCell ref="B26:AS26"/>
    <mergeCell ref="B28:AS28"/>
    <mergeCell ref="B30:AS30"/>
    <mergeCell ref="B32:AS32"/>
    <mergeCell ref="B34:AS34"/>
    <mergeCell ref="L4:M4"/>
    <mergeCell ref="H1:I1"/>
    <mergeCell ref="A14:A15"/>
    <mergeCell ref="C14:C15"/>
    <mergeCell ref="D14:D15"/>
    <mergeCell ref="E14:E15"/>
    <mergeCell ref="F14:F15"/>
    <mergeCell ref="G14:G15"/>
    <mergeCell ref="H14:H15"/>
    <mergeCell ref="B14:B15"/>
    <mergeCell ref="A2:L2"/>
    <mergeCell ref="B5:L5"/>
    <mergeCell ref="B6:L6"/>
    <mergeCell ref="B7:L7"/>
  </mergeCells>
  <pageMargins left="0.19685039370078741" right="0.19685039370078741" top="0.39370078740157483" bottom="0.39370078740157483" header="0" footer="0"/>
  <pageSetup paperSize="9" scale="70" orientation="landscape" r:id="rId1"/>
</worksheet>
</file>

<file path=xl/worksheets/sheet2.xml><?xml version="1.0" encoding="utf-8"?>
<worksheet xmlns="http://schemas.openxmlformats.org/spreadsheetml/2006/main" xmlns:r="http://schemas.openxmlformats.org/officeDocument/2006/relationships">
  <dimension ref="A1:J30"/>
  <sheetViews>
    <sheetView workbookViewId="0">
      <selection activeCell="J31" sqref="A1:J31"/>
    </sheetView>
  </sheetViews>
  <sheetFormatPr defaultRowHeight="15"/>
  <cols>
    <col min="2" max="2" width="16.5703125" customWidth="1"/>
    <col min="3" max="3" width="18" customWidth="1"/>
    <col min="4" max="4" width="22.5703125" customWidth="1"/>
    <col min="8" max="8" width="13.28515625" customWidth="1"/>
    <col min="10" max="10" width="15.7109375" customWidth="1"/>
  </cols>
  <sheetData>
    <row r="1" spans="1:10">
      <c r="C1" s="117" t="s">
        <v>241</v>
      </c>
      <c r="D1" s="117"/>
      <c r="E1" s="117"/>
      <c r="F1" s="117"/>
      <c r="G1" s="117"/>
      <c r="H1" s="117"/>
    </row>
    <row r="2" spans="1:10" ht="15.75" thickBot="1"/>
    <row r="3" spans="1:10">
      <c r="A3" s="90" t="s">
        <v>3</v>
      </c>
      <c r="B3" s="92" t="s">
        <v>1</v>
      </c>
      <c r="C3" s="92" t="s">
        <v>23</v>
      </c>
      <c r="D3" s="92" t="s">
        <v>6</v>
      </c>
      <c r="E3" s="92" t="s">
        <v>7</v>
      </c>
      <c r="F3" s="92" t="s">
        <v>5</v>
      </c>
      <c r="G3" s="92" t="s">
        <v>2</v>
      </c>
      <c r="H3" s="92" t="s">
        <v>4</v>
      </c>
      <c r="I3" s="97" t="s">
        <v>179</v>
      </c>
      <c r="J3" s="97"/>
    </row>
    <row r="4" spans="1:10" ht="25.5">
      <c r="A4" s="91"/>
      <c r="B4" s="93"/>
      <c r="C4" s="93"/>
      <c r="D4" s="93"/>
      <c r="E4" s="93"/>
      <c r="F4" s="93"/>
      <c r="G4" s="93"/>
      <c r="H4" s="93"/>
      <c r="I4" s="25" t="s">
        <v>175</v>
      </c>
      <c r="J4" s="25" t="s">
        <v>176</v>
      </c>
    </row>
    <row r="5" spans="1:10" ht="102">
      <c r="A5" s="29">
        <v>1</v>
      </c>
      <c r="B5" s="55"/>
      <c r="C5" s="7" t="s">
        <v>21</v>
      </c>
      <c r="D5" s="7" t="s">
        <v>118</v>
      </c>
      <c r="E5" s="27" t="s">
        <v>8</v>
      </c>
      <c r="F5" s="31">
        <v>2000</v>
      </c>
      <c r="G5" s="6">
        <v>120</v>
      </c>
      <c r="H5" s="32">
        <f t="shared" ref="H5:H8" si="0">G5*F5</f>
        <v>240000</v>
      </c>
      <c r="I5" s="44">
        <v>910</v>
      </c>
      <c r="J5" s="45">
        <f>I5*G5</f>
        <v>109200</v>
      </c>
    </row>
    <row r="6" spans="1:10" ht="153">
      <c r="A6" s="29">
        <v>5</v>
      </c>
      <c r="B6" s="55" t="s">
        <v>119</v>
      </c>
      <c r="C6" s="7" t="s">
        <v>119</v>
      </c>
      <c r="D6" s="7" t="s">
        <v>120</v>
      </c>
      <c r="E6" s="27" t="s">
        <v>8</v>
      </c>
      <c r="F6" s="31">
        <v>300</v>
      </c>
      <c r="G6" s="6">
        <v>200</v>
      </c>
      <c r="H6" s="32">
        <f t="shared" si="0"/>
        <v>60000</v>
      </c>
      <c r="I6" s="44">
        <v>300</v>
      </c>
      <c r="J6" s="45">
        <f>I6*G6</f>
        <v>60000</v>
      </c>
    </row>
    <row r="7" spans="1:10" ht="102">
      <c r="A7" s="29">
        <v>7</v>
      </c>
      <c r="B7" s="55"/>
      <c r="C7" s="7" t="s">
        <v>35</v>
      </c>
      <c r="D7" s="7" t="s">
        <v>36</v>
      </c>
      <c r="E7" s="27" t="s">
        <v>8</v>
      </c>
      <c r="F7" s="31">
        <v>3000</v>
      </c>
      <c r="G7" s="6">
        <v>60</v>
      </c>
      <c r="H7" s="32">
        <f t="shared" si="0"/>
        <v>180000</v>
      </c>
      <c r="I7" s="44">
        <v>1475</v>
      </c>
      <c r="J7" s="45">
        <f>I7*G7</f>
        <v>88500</v>
      </c>
    </row>
    <row r="8" spans="1:10" ht="90">
      <c r="A8" s="29">
        <v>8</v>
      </c>
      <c r="B8" s="55" t="s">
        <v>38</v>
      </c>
      <c r="C8" s="7" t="s">
        <v>39</v>
      </c>
      <c r="D8" s="37" t="s">
        <v>37</v>
      </c>
      <c r="E8" s="27" t="s">
        <v>8</v>
      </c>
      <c r="F8" s="31">
        <v>325</v>
      </c>
      <c r="G8" s="6">
        <v>100</v>
      </c>
      <c r="H8" s="32">
        <f t="shared" si="0"/>
        <v>32500</v>
      </c>
      <c r="I8" s="44">
        <v>290</v>
      </c>
      <c r="J8" s="45">
        <f>I8*G8</f>
        <v>29000</v>
      </c>
    </row>
    <row r="9" spans="1:10" ht="77.25">
      <c r="A9" s="29">
        <v>12</v>
      </c>
      <c r="B9" s="55" t="s">
        <v>47</v>
      </c>
      <c r="C9" s="7" t="s">
        <v>45</v>
      </c>
      <c r="D9" s="37" t="s">
        <v>46</v>
      </c>
      <c r="E9" s="27" t="s">
        <v>8</v>
      </c>
      <c r="F9" s="31">
        <v>2700</v>
      </c>
      <c r="G9" s="6">
        <v>12</v>
      </c>
      <c r="H9" s="32">
        <f>G9*F9</f>
        <v>32400</v>
      </c>
      <c r="I9" s="44">
        <v>1380</v>
      </c>
      <c r="J9" s="45">
        <f>I9*G9</f>
        <v>16560</v>
      </c>
    </row>
    <row r="10" spans="1:10" ht="26.25">
      <c r="A10" s="29">
        <v>13</v>
      </c>
      <c r="B10" s="55"/>
      <c r="C10" s="7" t="s">
        <v>48</v>
      </c>
      <c r="D10" s="37" t="s">
        <v>49</v>
      </c>
      <c r="E10" s="27" t="s">
        <v>8</v>
      </c>
      <c r="F10" s="31">
        <v>500</v>
      </c>
      <c r="G10" s="6">
        <v>20</v>
      </c>
      <c r="H10" s="32">
        <f>G10*F10</f>
        <v>10000</v>
      </c>
      <c r="I10" s="44">
        <v>230</v>
      </c>
      <c r="J10" s="45">
        <f>I10*G10</f>
        <v>4600</v>
      </c>
    </row>
    <row r="11" spans="1:10" ht="141">
      <c r="A11" s="29">
        <v>15</v>
      </c>
      <c r="B11" s="55" t="s">
        <v>52</v>
      </c>
      <c r="C11" s="7" t="s">
        <v>51</v>
      </c>
      <c r="D11" s="37" t="s">
        <v>50</v>
      </c>
      <c r="E11" s="27" t="s">
        <v>8</v>
      </c>
      <c r="F11" s="31">
        <v>82.51</v>
      </c>
      <c r="G11" s="6">
        <v>100</v>
      </c>
      <c r="H11" s="32">
        <f>G11*F11</f>
        <v>8251</v>
      </c>
      <c r="I11" s="44">
        <v>81</v>
      </c>
      <c r="J11" s="45">
        <f>I11*G11</f>
        <v>8100</v>
      </c>
    </row>
    <row r="12" spans="1:10" ht="64.5">
      <c r="A12" s="29">
        <v>17</v>
      </c>
      <c r="B12" s="55"/>
      <c r="C12" s="7" t="s">
        <v>55</v>
      </c>
      <c r="D12" s="37" t="s">
        <v>56</v>
      </c>
      <c r="E12" s="27" t="s">
        <v>8</v>
      </c>
      <c r="F12" s="31">
        <v>3000</v>
      </c>
      <c r="G12" s="6">
        <v>60</v>
      </c>
      <c r="H12" s="32">
        <f t="shared" ref="H12:H17" si="1">G12*F12</f>
        <v>180000</v>
      </c>
      <c r="I12" s="44">
        <v>1720</v>
      </c>
      <c r="J12" s="45">
        <f>I12*G12</f>
        <v>103200</v>
      </c>
    </row>
    <row r="13" spans="1:10" ht="90">
      <c r="A13" s="29">
        <v>19</v>
      </c>
      <c r="B13" s="55" t="s">
        <v>47</v>
      </c>
      <c r="C13" s="7" t="s">
        <v>63</v>
      </c>
      <c r="D13" s="37" t="s">
        <v>64</v>
      </c>
      <c r="E13" s="27" t="s">
        <v>8</v>
      </c>
      <c r="F13" s="31">
        <v>3700</v>
      </c>
      <c r="G13" s="6">
        <v>100</v>
      </c>
      <c r="H13" s="32">
        <f t="shared" si="1"/>
        <v>370000</v>
      </c>
      <c r="I13" s="44">
        <v>2560</v>
      </c>
      <c r="J13" s="45">
        <f>I13*G13</f>
        <v>256000</v>
      </c>
    </row>
    <row r="14" spans="1:10" ht="51.75">
      <c r="A14" s="29">
        <v>25</v>
      </c>
      <c r="B14" s="55"/>
      <c r="C14" s="7" t="s">
        <v>79</v>
      </c>
      <c r="D14" s="37" t="s">
        <v>80</v>
      </c>
      <c r="E14" s="27" t="s">
        <v>81</v>
      </c>
      <c r="F14" s="31">
        <v>250</v>
      </c>
      <c r="G14" s="6">
        <v>1000</v>
      </c>
      <c r="H14" s="32">
        <f t="shared" si="1"/>
        <v>250000</v>
      </c>
      <c r="I14" s="47">
        <v>150</v>
      </c>
      <c r="J14" s="51">
        <f>I14*G14</f>
        <v>150000</v>
      </c>
    </row>
    <row r="15" spans="1:10" ht="77.25">
      <c r="A15" s="29">
        <v>31</v>
      </c>
      <c r="B15" s="55" t="s">
        <v>96</v>
      </c>
      <c r="C15" s="7" t="s">
        <v>95</v>
      </c>
      <c r="D15" s="37" t="s">
        <v>97</v>
      </c>
      <c r="E15" s="27" t="s">
        <v>8</v>
      </c>
      <c r="F15" s="31">
        <v>470</v>
      </c>
      <c r="G15" s="6">
        <v>60</v>
      </c>
      <c r="H15" s="32">
        <f t="shared" si="1"/>
        <v>28200</v>
      </c>
      <c r="I15" s="44">
        <v>360</v>
      </c>
      <c r="J15" s="45">
        <f>I15*G15</f>
        <v>21600</v>
      </c>
    </row>
    <row r="16" spans="1:10" ht="26.25">
      <c r="A16" s="29">
        <v>40</v>
      </c>
      <c r="B16" s="55"/>
      <c r="C16" s="7" t="s">
        <v>133</v>
      </c>
      <c r="D16" s="37" t="s">
        <v>132</v>
      </c>
      <c r="E16" s="27" t="s">
        <v>9</v>
      </c>
      <c r="F16" s="31">
        <v>473</v>
      </c>
      <c r="G16" s="6">
        <v>10</v>
      </c>
      <c r="H16" s="32">
        <f t="shared" si="1"/>
        <v>4730</v>
      </c>
      <c r="I16" s="44">
        <v>270</v>
      </c>
      <c r="J16" s="45">
        <f>I16*G16</f>
        <v>2700</v>
      </c>
    </row>
    <row r="17" spans="1:10" ht="26.25">
      <c r="A17" s="29">
        <v>41</v>
      </c>
      <c r="B17" s="55"/>
      <c r="C17" s="7" t="s">
        <v>133</v>
      </c>
      <c r="D17" s="37" t="s">
        <v>134</v>
      </c>
      <c r="E17" s="27" t="s">
        <v>9</v>
      </c>
      <c r="F17" s="31">
        <v>670</v>
      </c>
      <c r="G17" s="6">
        <v>20</v>
      </c>
      <c r="H17" s="32">
        <f t="shared" si="1"/>
        <v>13400</v>
      </c>
      <c r="I17" s="44">
        <v>400</v>
      </c>
      <c r="J17" s="45">
        <f>I17*G17</f>
        <v>8000</v>
      </c>
    </row>
    <row r="18" spans="1:10">
      <c r="A18" s="113"/>
      <c r="B18" s="113"/>
      <c r="C18" s="114" t="s">
        <v>233</v>
      </c>
      <c r="D18" s="115"/>
      <c r="E18" s="115"/>
      <c r="F18" s="115"/>
      <c r="G18" s="115"/>
      <c r="H18" s="115"/>
      <c r="I18" s="115"/>
      <c r="J18" s="116">
        <f>SUM(J5:J17)</f>
        <v>857460</v>
      </c>
    </row>
    <row r="22" spans="1:10" ht="26.25">
      <c r="C22" s="40" t="s">
        <v>10</v>
      </c>
      <c r="D22" s="40"/>
      <c r="H22" s="96" t="s">
        <v>11</v>
      </c>
      <c r="I22" s="96"/>
    </row>
    <row r="23" spans="1:10">
      <c r="C23" s="40"/>
      <c r="D23" s="40"/>
      <c r="H23" s="57"/>
      <c r="I23" s="57"/>
    </row>
    <row r="24" spans="1:10">
      <c r="C24" s="41" t="s">
        <v>12</v>
      </c>
      <c r="D24" s="41"/>
      <c r="H24" s="95" t="s">
        <v>13</v>
      </c>
      <c r="I24" s="95"/>
    </row>
    <row r="25" spans="1:10">
      <c r="C25" s="41"/>
      <c r="D25" s="41"/>
      <c r="H25" s="56"/>
      <c r="I25" s="56"/>
    </row>
    <row r="26" spans="1:10">
      <c r="C26" s="41" t="s">
        <v>14</v>
      </c>
      <c r="D26" s="41"/>
      <c r="H26" s="95" t="s">
        <v>15</v>
      </c>
      <c r="I26" s="95"/>
    </row>
    <row r="27" spans="1:10">
      <c r="C27" s="41"/>
      <c r="D27" s="41"/>
      <c r="H27" s="56"/>
      <c r="I27" s="56"/>
    </row>
    <row r="28" spans="1:10">
      <c r="C28" s="41" t="s">
        <v>16</v>
      </c>
      <c r="D28" s="41"/>
      <c r="H28" s="95" t="s">
        <v>17</v>
      </c>
      <c r="I28" s="95"/>
    </row>
    <row r="29" spans="1:10">
      <c r="C29" s="41"/>
      <c r="D29" s="41"/>
      <c r="E29" s="56"/>
      <c r="F29" s="56"/>
    </row>
    <row r="30" spans="1:10">
      <c r="C30" s="41" t="s">
        <v>18</v>
      </c>
      <c r="D30" s="41"/>
      <c r="H30" s="95" t="s">
        <v>19</v>
      </c>
      <c r="I30" s="95"/>
    </row>
  </sheetData>
  <mergeCells count="15">
    <mergeCell ref="H28:I28"/>
    <mergeCell ref="C1:H1"/>
    <mergeCell ref="H30:I30"/>
    <mergeCell ref="G3:G4"/>
    <mergeCell ref="H3:H4"/>
    <mergeCell ref="I3:J3"/>
    <mergeCell ref="H22:I22"/>
    <mergeCell ref="H24:I24"/>
    <mergeCell ref="H26:I26"/>
    <mergeCell ref="A3:A4"/>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dimension ref="A1:J21"/>
  <sheetViews>
    <sheetView workbookViewId="0">
      <selection activeCell="J22" sqref="A1:J22"/>
    </sheetView>
  </sheetViews>
  <sheetFormatPr defaultRowHeight="15"/>
  <cols>
    <col min="3" max="3" width="21.7109375" customWidth="1"/>
    <col min="4" max="4" width="35.7109375" customWidth="1"/>
    <col min="8" max="8" width="15.28515625" customWidth="1"/>
    <col min="10" max="10" width="15" customWidth="1"/>
  </cols>
  <sheetData>
    <row r="1" spans="1:10">
      <c r="C1" s="117" t="s">
        <v>242</v>
      </c>
      <c r="D1" s="117"/>
      <c r="E1" s="117"/>
    </row>
    <row r="2" spans="1:10" ht="15.75" thickBot="1"/>
    <row r="3" spans="1:10">
      <c r="A3" s="90" t="s">
        <v>3</v>
      </c>
      <c r="B3" s="92" t="s">
        <v>1</v>
      </c>
      <c r="C3" s="92" t="s">
        <v>23</v>
      </c>
      <c r="D3" s="92" t="s">
        <v>6</v>
      </c>
      <c r="E3" s="92" t="s">
        <v>7</v>
      </c>
      <c r="F3" s="92" t="s">
        <v>5</v>
      </c>
      <c r="G3" s="92" t="s">
        <v>2</v>
      </c>
      <c r="H3" s="92" t="s">
        <v>4</v>
      </c>
      <c r="I3" s="97" t="s">
        <v>182</v>
      </c>
      <c r="J3" s="97"/>
    </row>
    <row r="4" spans="1:10" ht="25.5">
      <c r="A4" s="91"/>
      <c r="B4" s="93"/>
      <c r="C4" s="93"/>
      <c r="D4" s="93"/>
      <c r="E4" s="93"/>
      <c r="F4" s="93"/>
      <c r="G4" s="93"/>
      <c r="H4" s="93"/>
      <c r="I4" s="25" t="s">
        <v>175</v>
      </c>
      <c r="J4" s="25" t="s">
        <v>176</v>
      </c>
    </row>
    <row r="5" spans="1:10" ht="102.75">
      <c r="A5" s="29">
        <v>51</v>
      </c>
      <c r="B5" s="55"/>
      <c r="C5" s="7" t="s">
        <v>156</v>
      </c>
      <c r="D5" s="37" t="s">
        <v>157</v>
      </c>
      <c r="E5" s="27" t="s">
        <v>158</v>
      </c>
      <c r="F5" s="31">
        <v>2700</v>
      </c>
      <c r="G5" s="6">
        <v>75</v>
      </c>
      <c r="H5" s="32">
        <f t="shared" ref="H5:H9" si="0">G5*F5</f>
        <v>202500</v>
      </c>
      <c r="I5" s="47">
        <v>1500</v>
      </c>
      <c r="J5" s="51">
        <f>I5*G5</f>
        <v>112500</v>
      </c>
    </row>
    <row r="6" spans="1:10" ht="319.5">
      <c r="A6" s="29">
        <v>52</v>
      </c>
      <c r="B6" s="55"/>
      <c r="C6" s="7" t="s">
        <v>156</v>
      </c>
      <c r="D6" s="37" t="s">
        <v>159</v>
      </c>
      <c r="E6" s="27" t="s">
        <v>158</v>
      </c>
      <c r="F6" s="31">
        <v>3200</v>
      </c>
      <c r="G6" s="6">
        <v>75</v>
      </c>
      <c r="H6" s="32">
        <f t="shared" si="0"/>
        <v>240000</v>
      </c>
      <c r="I6" s="47">
        <v>1500</v>
      </c>
      <c r="J6" s="51">
        <f>I6*G6</f>
        <v>112500</v>
      </c>
    </row>
    <row r="7" spans="1:10" ht="115.5">
      <c r="A7" s="29">
        <v>53</v>
      </c>
      <c r="B7" s="55"/>
      <c r="C7" s="7" t="s">
        <v>156</v>
      </c>
      <c r="D7" s="37" t="s">
        <v>160</v>
      </c>
      <c r="E7" s="27" t="s">
        <v>28</v>
      </c>
      <c r="F7" s="31">
        <v>3500</v>
      </c>
      <c r="G7" s="6">
        <v>10</v>
      </c>
      <c r="H7" s="32">
        <f t="shared" si="0"/>
        <v>35000</v>
      </c>
      <c r="I7" s="47">
        <v>1800</v>
      </c>
      <c r="J7" s="51">
        <f>I7*G7</f>
        <v>18000</v>
      </c>
    </row>
    <row r="8" spans="1:10" ht="128.25">
      <c r="A8" s="29">
        <v>54</v>
      </c>
      <c r="B8" s="55"/>
      <c r="C8" s="7" t="s">
        <v>156</v>
      </c>
      <c r="D8" s="37" t="s">
        <v>161</v>
      </c>
      <c r="E8" s="27" t="s">
        <v>28</v>
      </c>
      <c r="F8" s="31">
        <v>3300</v>
      </c>
      <c r="G8" s="6">
        <v>20</v>
      </c>
      <c r="H8" s="32">
        <f t="shared" si="0"/>
        <v>66000</v>
      </c>
      <c r="I8" s="47">
        <v>1500</v>
      </c>
      <c r="J8" s="51">
        <f>I8*G8</f>
        <v>30000</v>
      </c>
    </row>
    <row r="9" spans="1:10" ht="51.75">
      <c r="A9" s="29">
        <v>55</v>
      </c>
      <c r="B9" s="55"/>
      <c r="C9" s="7" t="s">
        <v>162</v>
      </c>
      <c r="D9" s="37" t="s">
        <v>163</v>
      </c>
      <c r="E9" s="27" t="s">
        <v>28</v>
      </c>
      <c r="F9" s="31">
        <v>1200</v>
      </c>
      <c r="G9" s="6">
        <v>50</v>
      </c>
      <c r="H9" s="32">
        <f t="shared" si="0"/>
        <v>60000</v>
      </c>
      <c r="I9" s="47">
        <v>750</v>
      </c>
      <c r="J9" s="51">
        <f>I9*G9</f>
        <v>37500</v>
      </c>
    </row>
    <row r="10" spans="1:10">
      <c r="A10" s="113"/>
      <c r="B10" s="113"/>
      <c r="C10" s="113"/>
      <c r="D10" s="114" t="s">
        <v>233</v>
      </c>
      <c r="E10" s="115"/>
      <c r="F10" s="115"/>
      <c r="G10" s="115"/>
      <c r="H10" s="115"/>
      <c r="I10" s="115"/>
      <c r="J10" s="116">
        <f>SUM(J5:J9)</f>
        <v>310500</v>
      </c>
    </row>
    <row r="13" spans="1:10">
      <c r="D13" s="40" t="s">
        <v>10</v>
      </c>
      <c r="E13" s="40"/>
      <c r="I13" s="96" t="s">
        <v>11</v>
      </c>
      <c r="J13" s="96"/>
    </row>
    <row r="14" spans="1:10">
      <c r="D14" s="40"/>
      <c r="E14" s="40"/>
      <c r="I14" s="57"/>
      <c r="J14" s="57"/>
    </row>
    <row r="15" spans="1:10">
      <c r="D15" s="41" t="s">
        <v>12</v>
      </c>
      <c r="E15" s="41"/>
      <c r="I15" s="95" t="s">
        <v>13</v>
      </c>
      <c r="J15" s="95"/>
    </row>
    <row r="16" spans="1:10">
      <c r="D16" s="41"/>
      <c r="E16" s="41"/>
      <c r="I16" s="56"/>
      <c r="J16" s="56"/>
    </row>
    <row r="17" spans="4:10">
      <c r="D17" s="41" t="s">
        <v>14</v>
      </c>
      <c r="E17" s="41"/>
      <c r="I17" s="95" t="s">
        <v>15</v>
      </c>
      <c r="J17" s="95"/>
    </row>
    <row r="18" spans="4:10">
      <c r="D18" s="41"/>
      <c r="E18" s="41"/>
      <c r="I18" s="56"/>
      <c r="J18" s="56"/>
    </row>
    <row r="19" spans="4:10">
      <c r="D19" s="41" t="s">
        <v>16</v>
      </c>
      <c r="E19" s="41"/>
      <c r="I19" s="95" t="s">
        <v>17</v>
      </c>
      <c r="J19" s="95"/>
    </row>
    <row r="20" spans="4:10">
      <c r="D20" s="41"/>
      <c r="E20" s="41"/>
      <c r="F20" s="56"/>
      <c r="G20" s="56"/>
    </row>
    <row r="21" spans="4:10">
      <c r="D21" s="41" t="s">
        <v>18</v>
      </c>
      <c r="E21" s="41"/>
      <c r="I21" s="95" t="s">
        <v>19</v>
      </c>
      <c r="J21" s="95"/>
    </row>
  </sheetData>
  <mergeCells count="15">
    <mergeCell ref="I17:J17"/>
    <mergeCell ref="I19:J19"/>
    <mergeCell ref="I21:J21"/>
    <mergeCell ref="G3:G4"/>
    <mergeCell ref="H3:H4"/>
    <mergeCell ref="I3:J3"/>
    <mergeCell ref="C1:E1"/>
    <mergeCell ref="I13:J13"/>
    <mergeCell ref="I15:J15"/>
    <mergeCell ref="A3:A4"/>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4.xml><?xml version="1.0" encoding="utf-8"?>
<worksheet xmlns="http://schemas.openxmlformats.org/spreadsheetml/2006/main" xmlns:r="http://schemas.openxmlformats.org/officeDocument/2006/relationships">
  <dimension ref="A2:J19"/>
  <sheetViews>
    <sheetView workbookViewId="0">
      <selection activeCell="J20" sqref="A1:J20"/>
    </sheetView>
  </sheetViews>
  <sheetFormatPr defaultRowHeight="15"/>
  <cols>
    <col min="4" max="4" width="25.28515625" customWidth="1"/>
    <col min="8" max="8" width="13.7109375" customWidth="1"/>
    <col min="10" max="10" width="14.140625" customWidth="1"/>
  </cols>
  <sheetData>
    <row r="2" spans="1:10">
      <c r="D2" s="117" t="s">
        <v>243</v>
      </c>
      <c r="E2" s="117"/>
      <c r="F2" s="117"/>
    </row>
    <row r="3" spans="1:10" ht="15.75" thickBot="1"/>
    <row r="4" spans="1:10">
      <c r="A4" s="103" t="s">
        <v>3</v>
      </c>
      <c r="B4" s="104" t="s">
        <v>1</v>
      </c>
      <c r="C4" s="104" t="s">
        <v>23</v>
      </c>
      <c r="D4" s="104" t="s">
        <v>6</v>
      </c>
      <c r="E4" s="104" t="s">
        <v>7</v>
      </c>
      <c r="F4" s="104" t="s">
        <v>5</v>
      </c>
      <c r="G4" s="104" t="s">
        <v>2</v>
      </c>
      <c r="H4" s="104" t="s">
        <v>4</v>
      </c>
      <c r="I4" s="97" t="s">
        <v>186</v>
      </c>
      <c r="J4" s="97"/>
    </row>
    <row r="5" spans="1:10" ht="25.5">
      <c r="A5" s="105"/>
      <c r="B5" s="106"/>
      <c r="C5" s="106"/>
      <c r="D5" s="106"/>
      <c r="E5" s="106"/>
      <c r="F5" s="106"/>
      <c r="G5" s="106"/>
      <c r="H5" s="106"/>
      <c r="I5" s="25" t="s">
        <v>175</v>
      </c>
      <c r="J5" s="25" t="s">
        <v>176</v>
      </c>
    </row>
    <row r="6" spans="1:10" ht="51.75">
      <c r="A6" s="29">
        <v>39</v>
      </c>
      <c r="B6" s="55"/>
      <c r="C6" s="7" t="s">
        <v>130</v>
      </c>
      <c r="D6" s="37" t="s">
        <v>131</v>
      </c>
      <c r="E6" s="27" t="s">
        <v>9</v>
      </c>
      <c r="F6" s="31">
        <v>200</v>
      </c>
      <c r="G6" s="6">
        <v>500</v>
      </c>
      <c r="H6" s="32">
        <f t="shared" ref="H6" si="0">G6*F6</f>
        <v>100000</v>
      </c>
      <c r="I6" s="49">
        <v>99</v>
      </c>
      <c r="J6" s="52">
        <f>I6*G6</f>
        <v>49500</v>
      </c>
    </row>
    <row r="7" spans="1:10">
      <c r="A7" s="113"/>
      <c r="B7" s="113"/>
      <c r="C7" s="113"/>
      <c r="D7" s="114" t="s">
        <v>233</v>
      </c>
      <c r="E7" s="115"/>
      <c r="F7" s="115"/>
      <c r="G7" s="115"/>
      <c r="H7" s="115"/>
      <c r="I7" s="115"/>
      <c r="J7" s="116">
        <f>SUM(J6)</f>
        <v>49500</v>
      </c>
    </row>
    <row r="11" spans="1:10">
      <c r="D11" s="40" t="s">
        <v>10</v>
      </c>
      <c r="E11" s="40"/>
      <c r="I11" s="96" t="s">
        <v>11</v>
      </c>
      <c r="J11" s="96"/>
    </row>
    <row r="12" spans="1:10">
      <c r="D12" s="40"/>
      <c r="E12" s="40"/>
      <c r="I12" s="57"/>
      <c r="J12" s="57"/>
    </row>
    <row r="13" spans="1:10">
      <c r="D13" s="41" t="s">
        <v>12</v>
      </c>
      <c r="E13" s="41"/>
      <c r="I13" s="95" t="s">
        <v>13</v>
      </c>
      <c r="J13" s="95"/>
    </row>
    <row r="14" spans="1:10">
      <c r="D14" s="41"/>
      <c r="E14" s="41"/>
      <c r="I14" s="56"/>
      <c r="J14" s="56"/>
    </row>
    <row r="15" spans="1:10">
      <c r="D15" s="41" t="s">
        <v>14</v>
      </c>
      <c r="E15" s="41"/>
      <c r="I15" s="95" t="s">
        <v>15</v>
      </c>
      <c r="J15" s="95"/>
    </row>
    <row r="16" spans="1:10">
      <c r="D16" s="41"/>
      <c r="E16" s="41"/>
      <c r="I16" s="56"/>
      <c r="J16" s="56"/>
    </row>
    <row r="17" spans="4:10">
      <c r="D17" s="41" t="s">
        <v>16</v>
      </c>
      <c r="E17" s="41"/>
      <c r="I17" s="95" t="s">
        <v>17</v>
      </c>
      <c r="J17" s="95"/>
    </row>
    <row r="18" spans="4:10">
      <c r="D18" s="41"/>
      <c r="E18" s="41"/>
      <c r="F18" s="56"/>
      <c r="G18" s="56"/>
    </row>
    <row r="19" spans="4:10">
      <c r="D19" s="41" t="s">
        <v>18</v>
      </c>
      <c r="E19" s="41"/>
      <c r="I19" s="95" t="s">
        <v>19</v>
      </c>
      <c r="J19" s="95"/>
    </row>
  </sheetData>
  <mergeCells count="15">
    <mergeCell ref="I15:J15"/>
    <mergeCell ref="I17:J17"/>
    <mergeCell ref="I19:J19"/>
    <mergeCell ref="G4:G5"/>
    <mergeCell ref="H4:H5"/>
    <mergeCell ref="I4:J4"/>
    <mergeCell ref="D2:F2"/>
    <mergeCell ref="I11:J11"/>
    <mergeCell ref="I13:J13"/>
    <mergeCell ref="A4:A5"/>
    <mergeCell ref="B4:B5"/>
    <mergeCell ref="C4:C5"/>
    <mergeCell ref="D4:D5"/>
    <mergeCell ref="E4:E5"/>
    <mergeCell ref="F4:F5"/>
  </mergeCell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2:J23"/>
  <sheetViews>
    <sheetView workbookViewId="0">
      <selection activeCell="J24" sqref="A1:J24"/>
    </sheetView>
  </sheetViews>
  <sheetFormatPr defaultRowHeight="15"/>
  <cols>
    <col min="3" max="3" width="21.85546875" customWidth="1"/>
    <col min="4" max="4" width="55.140625" customWidth="1"/>
    <col min="6" max="6" width="15.140625" customWidth="1"/>
    <col min="8" max="8" width="16.42578125" customWidth="1"/>
    <col min="10" max="10" width="18.5703125" customWidth="1"/>
  </cols>
  <sheetData>
    <row r="2" spans="1:10">
      <c r="C2" s="117" t="s">
        <v>245</v>
      </c>
      <c r="D2" s="117"/>
      <c r="E2" s="117"/>
    </row>
    <row r="3" spans="1:10" ht="15.75" thickBot="1"/>
    <row r="4" spans="1:10">
      <c r="A4" s="90" t="s">
        <v>3</v>
      </c>
      <c r="B4" s="92" t="s">
        <v>1</v>
      </c>
      <c r="C4" s="92" t="s">
        <v>23</v>
      </c>
      <c r="D4" s="92" t="s">
        <v>6</v>
      </c>
      <c r="E4" s="92" t="s">
        <v>7</v>
      </c>
      <c r="F4" s="92" t="s">
        <v>5</v>
      </c>
      <c r="G4" s="92" t="s">
        <v>2</v>
      </c>
      <c r="H4" s="92" t="s">
        <v>4</v>
      </c>
      <c r="I4" s="102" t="s">
        <v>190</v>
      </c>
      <c r="J4" s="102"/>
    </row>
    <row r="5" spans="1:10" ht="25.5">
      <c r="A5" s="91"/>
      <c r="B5" s="93"/>
      <c r="C5" s="93"/>
      <c r="D5" s="93"/>
      <c r="E5" s="93"/>
      <c r="F5" s="93"/>
      <c r="G5" s="93"/>
      <c r="H5" s="93"/>
      <c r="I5" s="58" t="s">
        <v>175</v>
      </c>
      <c r="J5" s="58" t="s">
        <v>176</v>
      </c>
    </row>
    <row r="6" spans="1:10">
      <c r="A6" s="29">
        <v>37</v>
      </c>
      <c r="B6" s="55"/>
      <c r="C6" s="19" t="s">
        <v>164</v>
      </c>
      <c r="D6" s="39" t="s">
        <v>165</v>
      </c>
      <c r="E6" s="55" t="s">
        <v>9</v>
      </c>
      <c r="F6" s="32">
        <v>450</v>
      </c>
      <c r="G6" s="10">
        <v>200</v>
      </c>
      <c r="H6" s="32">
        <f t="shared" ref="H6" si="0">G6*F6</f>
        <v>90000</v>
      </c>
      <c r="I6" s="47">
        <v>294</v>
      </c>
      <c r="J6" s="51">
        <f>I6*G6</f>
        <v>58800</v>
      </c>
    </row>
    <row r="7" spans="1:10" ht="25.5">
      <c r="A7" s="29">
        <v>43</v>
      </c>
      <c r="B7" s="55"/>
      <c r="C7" s="7" t="s">
        <v>137</v>
      </c>
      <c r="D7" s="37" t="s">
        <v>138</v>
      </c>
      <c r="E7" s="27" t="s">
        <v>81</v>
      </c>
      <c r="F7" s="31">
        <v>343</v>
      </c>
      <c r="G7" s="6">
        <v>150</v>
      </c>
      <c r="H7" s="32">
        <f>G7*F7</f>
        <v>51450</v>
      </c>
      <c r="I7" s="59">
        <v>305</v>
      </c>
      <c r="J7" s="60">
        <f>I7*G7</f>
        <v>45750</v>
      </c>
    </row>
    <row r="8" spans="1:10" ht="39">
      <c r="A8" s="29">
        <v>48</v>
      </c>
      <c r="B8" s="55"/>
      <c r="C8" s="7" t="s">
        <v>149</v>
      </c>
      <c r="D8" s="37" t="s">
        <v>148</v>
      </c>
      <c r="E8" s="27" t="s">
        <v>9</v>
      </c>
      <c r="F8" s="31">
        <v>4000</v>
      </c>
      <c r="G8" s="6">
        <v>150</v>
      </c>
      <c r="H8" s="32">
        <f t="shared" ref="H8:H10" si="1">G8*F8</f>
        <v>600000</v>
      </c>
      <c r="I8" s="59">
        <v>3910</v>
      </c>
      <c r="J8" s="60">
        <f>I8*G8</f>
        <v>586500</v>
      </c>
    </row>
    <row r="9" spans="1:10" ht="140.25">
      <c r="A9" s="29">
        <v>56</v>
      </c>
      <c r="B9" s="55"/>
      <c r="C9" s="7" t="s">
        <v>167</v>
      </c>
      <c r="D9" s="7" t="s">
        <v>168</v>
      </c>
      <c r="E9" s="27" t="s">
        <v>169</v>
      </c>
      <c r="F9" s="31">
        <v>180000</v>
      </c>
      <c r="G9" s="6">
        <v>2</v>
      </c>
      <c r="H9" s="32">
        <f t="shared" si="1"/>
        <v>360000</v>
      </c>
      <c r="I9" s="59">
        <v>173600</v>
      </c>
      <c r="J9" s="60">
        <f>I9*G9</f>
        <v>347200</v>
      </c>
    </row>
    <row r="10" spans="1:10" ht="76.5">
      <c r="A10" s="29">
        <v>57</v>
      </c>
      <c r="B10" s="55"/>
      <c r="C10" s="7" t="s">
        <v>170</v>
      </c>
      <c r="D10" s="7" t="s">
        <v>171</v>
      </c>
      <c r="E10" s="27" t="s">
        <v>9</v>
      </c>
      <c r="F10" s="31">
        <v>75000</v>
      </c>
      <c r="G10" s="6">
        <v>10</v>
      </c>
      <c r="H10" s="32">
        <f t="shared" si="1"/>
        <v>750000</v>
      </c>
      <c r="I10" s="59">
        <v>73650</v>
      </c>
      <c r="J10" s="60">
        <f>I10*G10</f>
        <v>736500</v>
      </c>
    </row>
    <row r="11" spans="1:10" ht="39">
      <c r="A11" s="29">
        <v>58</v>
      </c>
      <c r="B11" s="55"/>
      <c r="C11" s="7" t="s">
        <v>172</v>
      </c>
      <c r="D11" s="37" t="s">
        <v>173</v>
      </c>
      <c r="E11" s="27" t="s">
        <v>9</v>
      </c>
      <c r="F11" s="31">
        <v>70000</v>
      </c>
      <c r="G11" s="6">
        <v>10</v>
      </c>
      <c r="H11" s="32">
        <f>G11*F11</f>
        <v>700000</v>
      </c>
      <c r="I11" s="59">
        <v>57800</v>
      </c>
      <c r="J11" s="60">
        <f>I11*G11</f>
        <v>578000</v>
      </c>
    </row>
    <row r="12" spans="1:10">
      <c r="A12" s="113"/>
      <c r="B12" s="113"/>
      <c r="C12" s="114" t="s">
        <v>233</v>
      </c>
      <c r="D12" s="113"/>
      <c r="E12" s="113"/>
      <c r="F12" s="113"/>
      <c r="G12" s="113"/>
      <c r="H12" s="113"/>
      <c r="I12" s="113"/>
      <c r="J12" s="116">
        <f>SUM(J6:J11)</f>
        <v>2352750</v>
      </c>
    </row>
    <row r="15" spans="1:10">
      <c r="D15" s="40" t="s">
        <v>10</v>
      </c>
      <c r="E15" s="40"/>
      <c r="I15" s="96" t="s">
        <v>11</v>
      </c>
      <c r="J15" s="96"/>
    </row>
    <row r="16" spans="1:10">
      <c r="D16" s="40"/>
      <c r="E16" s="40"/>
      <c r="I16" s="57"/>
      <c r="J16" s="57"/>
    </row>
    <row r="17" spans="4:10">
      <c r="D17" s="41" t="s">
        <v>12</v>
      </c>
      <c r="E17" s="41"/>
      <c r="I17" s="95" t="s">
        <v>13</v>
      </c>
      <c r="J17" s="95"/>
    </row>
    <row r="18" spans="4:10">
      <c r="D18" s="41"/>
      <c r="E18" s="41"/>
      <c r="I18" s="56"/>
      <c r="J18" s="56"/>
    </row>
    <row r="19" spans="4:10">
      <c r="D19" s="41" t="s">
        <v>14</v>
      </c>
      <c r="E19" s="41"/>
      <c r="I19" s="95" t="s">
        <v>15</v>
      </c>
      <c r="J19" s="95"/>
    </row>
    <row r="20" spans="4:10">
      <c r="D20" s="41"/>
      <c r="E20" s="41"/>
      <c r="I20" s="56"/>
      <c r="J20" s="56"/>
    </row>
    <row r="21" spans="4:10">
      <c r="D21" s="41" t="s">
        <v>16</v>
      </c>
      <c r="E21" s="41"/>
      <c r="I21" s="95" t="s">
        <v>17</v>
      </c>
      <c r="J21" s="95"/>
    </row>
    <row r="22" spans="4:10">
      <c r="D22" s="41"/>
      <c r="E22" s="41"/>
      <c r="F22" s="56"/>
      <c r="G22" s="56"/>
    </row>
    <row r="23" spans="4:10">
      <c r="D23" s="41" t="s">
        <v>18</v>
      </c>
      <c r="E23" s="41"/>
      <c r="I23" s="95" t="s">
        <v>19</v>
      </c>
      <c r="J23" s="95"/>
    </row>
  </sheetData>
  <mergeCells count="15">
    <mergeCell ref="I19:J19"/>
    <mergeCell ref="I21:J21"/>
    <mergeCell ref="I23:J23"/>
    <mergeCell ref="G4:G5"/>
    <mergeCell ref="H4:H5"/>
    <mergeCell ref="I4:J4"/>
    <mergeCell ref="C2:E2"/>
    <mergeCell ref="I15:J15"/>
    <mergeCell ref="I17:J17"/>
    <mergeCell ref="A4:A5"/>
    <mergeCell ref="B4:B5"/>
    <mergeCell ref="C4:C5"/>
    <mergeCell ref="D4:D5"/>
    <mergeCell ref="E4:E5"/>
    <mergeCell ref="F4:F5"/>
  </mergeCells>
  <pageMargins left="0.70866141732283472" right="0.70866141732283472" top="0.74803149606299213" bottom="0.74803149606299213" header="0.31496062992125984" footer="0.31496062992125984"/>
  <pageSetup paperSize="9" scale="75" orientation="landscape" verticalDpi="0" r:id="rId1"/>
</worksheet>
</file>

<file path=xl/worksheets/sheet6.xml><?xml version="1.0" encoding="utf-8"?>
<worksheet xmlns="http://schemas.openxmlformats.org/spreadsheetml/2006/main" xmlns:r="http://schemas.openxmlformats.org/officeDocument/2006/relationships">
  <dimension ref="A1:J17"/>
  <sheetViews>
    <sheetView workbookViewId="0">
      <selection activeCell="J17" sqref="A1:J17"/>
    </sheetView>
  </sheetViews>
  <sheetFormatPr defaultRowHeight="15"/>
  <cols>
    <col min="3" max="3" width="23.7109375" customWidth="1"/>
    <col min="4" max="4" width="33.28515625" customWidth="1"/>
    <col min="10" max="10" width="13.85546875" customWidth="1"/>
  </cols>
  <sheetData>
    <row r="1" spans="1:10">
      <c r="C1" s="117" t="s">
        <v>244</v>
      </c>
      <c r="D1" s="117"/>
      <c r="E1" s="117"/>
    </row>
    <row r="2" spans="1:10" ht="15.75" thickBot="1"/>
    <row r="3" spans="1:10">
      <c r="A3" s="90" t="s">
        <v>3</v>
      </c>
      <c r="B3" s="92" t="s">
        <v>1</v>
      </c>
      <c r="C3" s="92" t="s">
        <v>23</v>
      </c>
      <c r="D3" s="92" t="s">
        <v>6</v>
      </c>
      <c r="E3" s="92" t="s">
        <v>7</v>
      </c>
      <c r="F3" s="92" t="s">
        <v>5</v>
      </c>
      <c r="G3" s="92" t="s">
        <v>2</v>
      </c>
      <c r="H3" s="92" t="s">
        <v>4</v>
      </c>
      <c r="I3" s="97" t="s">
        <v>232</v>
      </c>
      <c r="J3" s="97"/>
    </row>
    <row r="4" spans="1:10" ht="25.5">
      <c r="A4" s="91"/>
      <c r="B4" s="93"/>
      <c r="C4" s="93"/>
      <c r="D4" s="93"/>
      <c r="E4" s="93"/>
      <c r="F4" s="93"/>
      <c r="G4" s="93"/>
      <c r="H4" s="93"/>
      <c r="I4" s="25" t="s">
        <v>175</v>
      </c>
      <c r="J4" s="25" t="s">
        <v>176</v>
      </c>
    </row>
    <row r="5" spans="1:10" ht="26.25">
      <c r="A5" s="29">
        <v>49</v>
      </c>
      <c r="B5" s="55"/>
      <c r="C5" s="7" t="s">
        <v>151</v>
      </c>
      <c r="D5" s="37" t="s">
        <v>152</v>
      </c>
      <c r="E5" s="27" t="s">
        <v>153</v>
      </c>
      <c r="F5" s="31">
        <v>13000</v>
      </c>
      <c r="G5" s="6">
        <v>4</v>
      </c>
      <c r="H5" s="32">
        <f t="shared" ref="H5:H6" si="0">G5*F5</f>
        <v>52000</v>
      </c>
      <c r="I5" s="49">
        <v>3100</v>
      </c>
      <c r="J5" s="52">
        <f>I5*G5</f>
        <v>12400</v>
      </c>
    </row>
    <row r="6" spans="1:10" ht="51.75">
      <c r="A6" s="29">
        <v>50</v>
      </c>
      <c r="B6" s="55"/>
      <c r="C6" s="7" t="s">
        <v>154</v>
      </c>
      <c r="D6" s="37" t="s">
        <v>155</v>
      </c>
      <c r="E6" s="27" t="s">
        <v>9</v>
      </c>
      <c r="F6" s="31">
        <v>150</v>
      </c>
      <c r="G6" s="6">
        <v>50</v>
      </c>
      <c r="H6" s="32">
        <f t="shared" si="0"/>
        <v>7500</v>
      </c>
      <c r="I6" s="49">
        <v>65</v>
      </c>
      <c r="J6" s="52">
        <f>I6*G6</f>
        <v>3250</v>
      </c>
    </row>
    <row r="7" spans="1:10">
      <c r="A7" s="113"/>
      <c r="B7" s="113"/>
      <c r="C7" s="114" t="s">
        <v>233</v>
      </c>
      <c r="D7" s="113"/>
      <c r="E7" s="113"/>
      <c r="F7" s="113"/>
      <c r="G7" s="113"/>
      <c r="H7" s="113"/>
      <c r="I7" s="113"/>
      <c r="J7" s="116">
        <f>SUM(J5:J6)</f>
        <v>15650</v>
      </c>
    </row>
    <row r="9" spans="1:10">
      <c r="C9" s="40" t="s">
        <v>10</v>
      </c>
      <c r="D9" s="40"/>
      <c r="H9" s="96" t="s">
        <v>11</v>
      </c>
      <c r="I9" s="96"/>
    </row>
    <row r="10" spans="1:10">
      <c r="C10" s="40"/>
      <c r="D10" s="40"/>
      <c r="H10" s="57"/>
      <c r="I10" s="57"/>
    </row>
    <row r="11" spans="1:10">
      <c r="C11" s="41" t="s">
        <v>12</v>
      </c>
      <c r="D11" s="41"/>
      <c r="H11" s="95" t="s">
        <v>13</v>
      </c>
      <c r="I11" s="95"/>
    </row>
    <row r="12" spans="1:10">
      <c r="C12" s="41"/>
      <c r="D12" s="41"/>
      <c r="H12" s="56"/>
      <c r="I12" s="56"/>
    </row>
    <row r="13" spans="1:10">
      <c r="C13" s="41" t="s">
        <v>14</v>
      </c>
      <c r="D13" s="41"/>
      <c r="H13" s="95" t="s">
        <v>15</v>
      </c>
      <c r="I13" s="95"/>
    </row>
    <row r="14" spans="1:10">
      <c r="C14" s="41"/>
      <c r="D14" s="41"/>
      <c r="H14" s="56"/>
      <c r="I14" s="56"/>
    </row>
    <row r="15" spans="1:10">
      <c r="C15" s="41" t="s">
        <v>16</v>
      </c>
      <c r="D15" s="41"/>
      <c r="H15" s="95" t="s">
        <v>17</v>
      </c>
      <c r="I15" s="95"/>
    </row>
    <row r="16" spans="1:10">
      <c r="C16" s="41"/>
      <c r="D16" s="41"/>
      <c r="E16" s="56"/>
      <c r="F16" s="56"/>
    </row>
    <row r="17" spans="3:9">
      <c r="C17" s="41" t="s">
        <v>18</v>
      </c>
      <c r="D17" s="41"/>
      <c r="H17" s="95" t="s">
        <v>19</v>
      </c>
      <c r="I17" s="95"/>
    </row>
  </sheetData>
  <mergeCells count="15">
    <mergeCell ref="H13:I13"/>
    <mergeCell ref="H15:I15"/>
    <mergeCell ref="H17:I17"/>
    <mergeCell ref="G3:G4"/>
    <mergeCell ref="H3:H4"/>
    <mergeCell ref="I3:J3"/>
    <mergeCell ref="C1:E1"/>
    <mergeCell ref="H9:I9"/>
    <mergeCell ref="H11:I11"/>
    <mergeCell ref="A3:A4"/>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J18"/>
  <sheetViews>
    <sheetView workbookViewId="0">
      <selection activeCell="J19" sqref="A1:J19"/>
    </sheetView>
  </sheetViews>
  <sheetFormatPr defaultRowHeight="15"/>
  <cols>
    <col min="3" max="3" width="21.28515625" customWidth="1"/>
    <col min="4" max="4" width="28" customWidth="1"/>
    <col min="8" max="8" width="18.140625" customWidth="1"/>
    <col min="10" max="10" width="16.42578125" customWidth="1"/>
  </cols>
  <sheetData>
    <row r="1" spans="1:10">
      <c r="C1" s="117" t="s">
        <v>246</v>
      </c>
      <c r="D1" s="117"/>
      <c r="E1" s="117"/>
    </row>
    <row r="2" spans="1:10" ht="15.75" thickBot="1"/>
    <row r="3" spans="1:10">
      <c r="A3" s="90" t="s">
        <v>3</v>
      </c>
      <c r="B3" s="92" t="s">
        <v>1</v>
      </c>
      <c r="C3" s="92" t="s">
        <v>23</v>
      </c>
      <c r="D3" s="92" t="s">
        <v>6</v>
      </c>
      <c r="E3" s="92" t="s">
        <v>7</v>
      </c>
      <c r="F3" s="92" t="s">
        <v>5</v>
      </c>
      <c r="G3" s="92" t="s">
        <v>2</v>
      </c>
      <c r="H3" s="92" t="s">
        <v>4</v>
      </c>
      <c r="I3" s="97" t="s">
        <v>193</v>
      </c>
      <c r="J3" s="97"/>
    </row>
    <row r="4" spans="1:10" ht="25.5">
      <c r="A4" s="91"/>
      <c r="B4" s="93"/>
      <c r="C4" s="93"/>
      <c r="D4" s="93"/>
      <c r="E4" s="93"/>
      <c r="F4" s="93"/>
      <c r="G4" s="93"/>
      <c r="H4" s="93"/>
      <c r="I4" s="25" t="s">
        <v>175</v>
      </c>
      <c r="J4" s="25" t="s">
        <v>176</v>
      </c>
    </row>
    <row r="5" spans="1:10" ht="166.5">
      <c r="A5" s="29">
        <v>35</v>
      </c>
      <c r="B5" s="55"/>
      <c r="C5" s="7" t="s">
        <v>111</v>
      </c>
      <c r="D5" s="37" t="s">
        <v>112</v>
      </c>
      <c r="E5" s="27" t="s">
        <v>9</v>
      </c>
      <c r="F5" s="31">
        <v>34</v>
      </c>
      <c r="G5" s="6">
        <v>12000</v>
      </c>
      <c r="H5" s="32">
        <f t="shared" ref="H5:H6" si="0">G5*F5</f>
        <v>408000</v>
      </c>
      <c r="I5" s="47">
        <v>9.86</v>
      </c>
      <c r="J5" s="51">
        <f>I5*G5</f>
        <v>118320</v>
      </c>
    </row>
    <row r="6" spans="1:10" ht="102.75">
      <c r="A6" s="29">
        <v>38</v>
      </c>
      <c r="B6" s="55"/>
      <c r="C6" s="7" t="s">
        <v>113</v>
      </c>
      <c r="D6" s="37" t="s">
        <v>114</v>
      </c>
      <c r="E6" s="27" t="s">
        <v>8</v>
      </c>
      <c r="F6" s="31">
        <v>800</v>
      </c>
      <c r="G6" s="6">
        <v>100</v>
      </c>
      <c r="H6" s="32">
        <f t="shared" si="0"/>
        <v>80000</v>
      </c>
      <c r="I6" s="47">
        <v>299</v>
      </c>
      <c r="J6" s="51">
        <f>I6*G6</f>
        <v>29900</v>
      </c>
    </row>
    <row r="7" spans="1:10">
      <c r="A7" s="113"/>
      <c r="B7" s="113"/>
      <c r="C7" s="114" t="s">
        <v>233</v>
      </c>
      <c r="D7" s="115"/>
      <c r="E7" s="115"/>
      <c r="F7" s="115"/>
      <c r="G7" s="115"/>
      <c r="H7" s="115"/>
      <c r="I7" s="115"/>
      <c r="J7" s="116">
        <f>SUM(J5:J6)</f>
        <v>148220</v>
      </c>
    </row>
    <row r="10" spans="1:10">
      <c r="C10" s="40" t="s">
        <v>10</v>
      </c>
      <c r="D10" s="40"/>
      <c r="H10" s="96" t="s">
        <v>11</v>
      </c>
      <c r="I10" s="96"/>
    </row>
    <row r="11" spans="1:10">
      <c r="C11" s="40"/>
      <c r="D11" s="40"/>
      <c r="H11" s="57"/>
      <c r="I11" s="57"/>
    </row>
    <row r="12" spans="1:10">
      <c r="C12" s="41" t="s">
        <v>12</v>
      </c>
      <c r="D12" s="41"/>
      <c r="H12" s="95" t="s">
        <v>13</v>
      </c>
      <c r="I12" s="95"/>
    </row>
    <row r="13" spans="1:10">
      <c r="C13" s="41"/>
      <c r="D13" s="41"/>
      <c r="H13" s="56"/>
      <c r="I13" s="56"/>
    </row>
    <row r="14" spans="1:10">
      <c r="C14" s="41" t="s">
        <v>14</v>
      </c>
      <c r="D14" s="41"/>
      <c r="H14" s="95" t="s">
        <v>15</v>
      </c>
      <c r="I14" s="95"/>
    </row>
    <row r="15" spans="1:10">
      <c r="C15" s="41"/>
      <c r="D15" s="41"/>
      <c r="H15" s="56"/>
      <c r="I15" s="56"/>
    </row>
    <row r="16" spans="1:10">
      <c r="C16" s="41" t="s">
        <v>16</v>
      </c>
      <c r="D16" s="41"/>
      <c r="H16" s="95" t="s">
        <v>17</v>
      </c>
      <c r="I16" s="95"/>
    </row>
    <row r="17" spans="3:9">
      <c r="C17" s="41"/>
      <c r="D17" s="41"/>
      <c r="E17" s="56"/>
      <c r="F17" s="56"/>
    </row>
    <row r="18" spans="3:9">
      <c r="C18" s="41" t="s">
        <v>18</v>
      </c>
      <c r="D18" s="41"/>
      <c r="H18" s="95" t="s">
        <v>19</v>
      </c>
      <c r="I18" s="95"/>
    </row>
  </sheetData>
  <mergeCells count="15">
    <mergeCell ref="H14:I14"/>
    <mergeCell ref="H16:I16"/>
    <mergeCell ref="H18:I18"/>
    <mergeCell ref="G3:G4"/>
    <mergeCell ref="H3:H4"/>
    <mergeCell ref="I3:J3"/>
    <mergeCell ref="C1:E1"/>
    <mergeCell ref="H10:I10"/>
    <mergeCell ref="H12:I12"/>
    <mergeCell ref="A3:A4"/>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dimension ref="A2:J28"/>
  <sheetViews>
    <sheetView workbookViewId="0">
      <selection activeCell="J29" sqref="A1:J29"/>
    </sheetView>
  </sheetViews>
  <sheetFormatPr defaultRowHeight="15"/>
  <cols>
    <col min="3" max="3" width="24.28515625" customWidth="1"/>
    <col min="4" max="4" width="32.7109375" customWidth="1"/>
    <col min="8" max="8" width="14.7109375" customWidth="1"/>
    <col min="10" max="10" width="18.28515625" customWidth="1"/>
  </cols>
  <sheetData>
    <row r="2" spans="1:10">
      <c r="C2" s="117" t="s">
        <v>247</v>
      </c>
      <c r="D2" s="117"/>
      <c r="E2" s="117"/>
    </row>
    <row r="3" spans="1:10" ht="15.75" thickBot="1"/>
    <row r="4" spans="1:10">
      <c r="A4" s="90" t="s">
        <v>3</v>
      </c>
      <c r="B4" s="92" t="s">
        <v>1</v>
      </c>
      <c r="C4" s="92" t="s">
        <v>23</v>
      </c>
      <c r="D4" s="92" t="s">
        <v>6</v>
      </c>
      <c r="E4" s="92" t="s">
        <v>7</v>
      </c>
      <c r="F4" s="92" t="s">
        <v>5</v>
      </c>
      <c r="G4" s="92" t="s">
        <v>2</v>
      </c>
      <c r="H4" s="92" t="s">
        <v>4</v>
      </c>
      <c r="I4" s="97" t="s">
        <v>194</v>
      </c>
      <c r="J4" s="101"/>
    </row>
    <row r="5" spans="1:10" ht="25.5">
      <c r="A5" s="91"/>
      <c r="B5" s="93"/>
      <c r="C5" s="93"/>
      <c r="D5" s="93"/>
      <c r="E5" s="93"/>
      <c r="F5" s="93"/>
      <c r="G5" s="93"/>
      <c r="H5" s="93"/>
      <c r="I5" s="25" t="s">
        <v>175</v>
      </c>
      <c r="J5" s="28" t="s">
        <v>176</v>
      </c>
    </row>
    <row r="6" spans="1:10" ht="51">
      <c r="A6" s="29">
        <v>4</v>
      </c>
      <c r="B6" s="55" t="s">
        <v>31</v>
      </c>
      <c r="C6" s="19" t="s">
        <v>195</v>
      </c>
      <c r="D6" s="19" t="s">
        <v>30</v>
      </c>
      <c r="E6" s="55" t="s">
        <v>8</v>
      </c>
      <c r="F6" s="32">
        <v>40</v>
      </c>
      <c r="G6" s="10">
        <v>120</v>
      </c>
      <c r="H6" s="32">
        <f t="shared" ref="H6:H8" si="0">G6*F6</f>
        <v>4800</v>
      </c>
      <c r="I6" s="44">
        <v>36</v>
      </c>
      <c r="J6" s="46">
        <f>I6*G6</f>
        <v>4320</v>
      </c>
    </row>
    <row r="7" spans="1:10" ht="38.25">
      <c r="A7" s="29">
        <v>9</v>
      </c>
      <c r="B7" s="55"/>
      <c r="C7" s="19" t="s">
        <v>41</v>
      </c>
      <c r="D7" s="19" t="s">
        <v>40</v>
      </c>
      <c r="E7" s="27" t="s">
        <v>28</v>
      </c>
      <c r="F7" s="31">
        <v>1500</v>
      </c>
      <c r="G7" s="6">
        <v>300</v>
      </c>
      <c r="H7" s="32">
        <f t="shared" si="0"/>
        <v>450000</v>
      </c>
      <c r="I7" s="47">
        <v>850</v>
      </c>
      <c r="J7" s="48">
        <f>I7*G7</f>
        <v>255000</v>
      </c>
    </row>
    <row r="8" spans="1:10" ht="38.25">
      <c r="A8" s="29">
        <v>10</v>
      </c>
      <c r="B8" s="55"/>
      <c r="C8" s="7" t="s">
        <v>42</v>
      </c>
      <c r="D8" s="7" t="s">
        <v>43</v>
      </c>
      <c r="E8" s="27" t="s">
        <v>8</v>
      </c>
      <c r="F8" s="31">
        <v>2400</v>
      </c>
      <c r="G8" s="6">
        <v>14</v>
      </c>
      <c r="H8" s="32">
        <f t="shared" si="0"/>
        <v>33600</v>
      </c>
      <c r="I8" s="49">
        <v>2385</v>
      </c>
      <c r="J8" s="50">
        <f>I8*G8</f>
        <v>33390</v>
      </c>
    </row>
    <row r="9" spans="1:10" ht="26.25">
      <c r="A9" s="29">
        <v>14</v>
      </c>
      <c r="B9" s="55" t="s">
        <v>122</v>
      </c>
      <c r="C9" s="19" t="s">
        <v>121</v>
      </c>
      <c r="D9" s="39" t="s">
        <v>123</v>
      </c>
      <c r="E9" s="55" t="s">
        <v>8</v>
      </c>
      <c r="F9" s="32">
        <v>1800</v>
      </c>
      <c r="G9" s="10">
        <v>20</v>
      </c>
      <c r="H9" s="32">
        <f>G9*F9</f>
        <v>36000</v>
      </c>
      <c r="I9" s="44">
        <v>1795</v>
      </c>
      <c r="J9" s="46">
        <f>I9*G9</f>
        <v>35900</v>
      </c>
    </row>
    <row r="10" spans="1:10">
      <c r="A10" s="29">
        <v>20</v>
      </c>
      <c r="B10" s="55"/>
      <c r="C10" s="7" t="s">
        <v>65</v>
      </c>
      <c r="D10" s="37" t="s">
        <v>67</v>
      </c>
      <c r="E10" s="27" t="s">
        <v>28</v>
      </c>
      <c r="F10" s="31">
        <v>105.76</v>
      </c>
      <c r="G10" s="6">
        <v>2000</v>
      </c>
      <c r="H10" s="32">
        <f t="shared" ref="H10:H15" si="1">G10*F10</f>
        <v>211520</v>
      </c>
      <c r="I10" s="47">
        <v>102</v>
      </c>
      <c r="J10" s="48">
        <f>I10*G10</f>
        <v>204000</v>
      </c>
    </row>
    <row r="11" spans="1:10">
      <c r="A11" s="29">
        <v>21</v>
      </c>
      <c r="B11" s="55"/>
      <c r="C11" s="7" t="s">
        <v>65</v>
      </c>
      <c r="D11" s="14" t="s">
        <v>66</v>
      </c>
      <c r="E11" s="27" t="s">
        <v>28</v>
      </c>
      <c r="F11" s="31">
        <v>132.07</v>
      </c>
      <c r="G11" s="6">
        <v>700</v>
      </c>
      <c r="H11" s="32">
        <f t="shared" si="1"/>
        <v>92449</v>
      </c>
      <c r="I11" s="47">
        <v>118</v>
      </c>
      <c r="J11" s="48">
        <f>I11*G11</f>
        <v>82600</v>
      </c>
    </row>
    <row r="12" spans="1:10" ht="39">
      <c r="A12" s="29">
        <v>24</v>
      </c>
      <c r="B12" s="55" t="s">
        <v>77</v>
      </c>
      <c r="C12" s="7" t="s">
        <v>77</v>
      </c>
      <c r="D12" s="37" t="s">
        <v>78</v>
      </c>
      <c r="E12" s="27" t="s">
        <v>8</v>
      </c>
      <c r="F12" s="31">
        <v>300</v>
      </c>
      <c r="G12" s="6">
        <v>300</v>
      </c>
      <c r="H12" s="32">
        <f t="shared" si="1"/>
        <v>90000</v>
      </c>
      <c r="I12" s="47">
        <v>295</v>
      </c>
      <c r="J12" s="48">
        <f>I12*G12</f>
        <v>88500</v>
      </c>
    </row>
    <row r="13" spans="1:10" ht="25.5">
      <c r="A13" s="29">
        <v>27</v>
      </c>
      <c r="B13" s="55"/>
      <c r="C13" s="7" t="s">
        <v>124</v>
      </c>
      <c r="D13" s="37" t="s">
        <v>125</v>
      </c>
      <c r="E13" s="27" t="s">
        <v>9</v>
      </c>
      <c r="F13" s="31">
        <v>1850</v>
      </c>
      <c r="G13" s="6">
        <v>12</v>
      </c>
      <c r="H13" s="32">
        <f t="shared" si="1"/>
        <v>22200</v>
      </c>
      <c r="I13" s="49">
        <v>1795</v>
      </c>
      <c r="J13" s="50">
        <f>I13*G13</f>
        <v>21540</v>
      </c>
    </row>
    <row r="14" spans="1:10" ht="26.25">
      <c r="A14" s="29">
        <v>29</v>
      </c>
      <c r="B14" s="55" t="s">
        <v>90</v>
      </c>
      <c r="C14" s="7" t="s">
        <v>89</v>
      </c>
      <c r="D14" s="37" t="s">
        <v>91</v>
      </c>
      <c r="E14" s="27" t="s">
        <v>92</v>
      </c>
      <c r="F14" s="31">
        <v>400</v>
      </c>
      <c r="G14" s="6">
        <v>12</v>
      </c>
      <c r="H14" s="32">
        <f t="shared" si="1"/>
        <v>4800</v>
      </c>
      <c r="I14" s="49">
        <v>385</v>
      </c>
      <c r="J14" s="50">
        <f>I14*G14</f>
        <v>4620</v>
      </c>
    </row>
    <row r="15" spans="1:10" ht="26.25">
      <c r="A15" s="29">
        <v>30</v>
      </c>
      <c r="B15" s="55"/>
      <c r="C15" s="7" t="s">
        <v>93</v>
      </c>
      <c r="D15" s="37" t="s">
        <v>94</v>
      </c>
      <c r="E15" s="27" t="s">
        <v>8</v>
      </c>
      <c r="F15" s="31">
        <v>34.200000000000003</v>
      </c>
      <c r="G15" s="6">
        <v>50</v>
      </c>
      <c r="H15" s="32">
        <f t="shared" si="1"/>
        <v>1710.0000000000002</v>
      </c>
      <c r="I15" s="49">
        <v>32</v>
      </c>
      <c r="J15" s="50">
        <f>I15*G15</f>
        <v>1600</v>
      </c>
    </row>
    <row r="16" spans="1:10">
      <c r="A16" s="29">
        <v>45</v>
      </c>
      <c r="B16" s="55"/>
      <c r="C16" s="7" t="s">
        <v>143</v>
      </c>
      <c r="D16" s="37" t="s">
        <v>144</v>
      </c>
      <c r="E16" s="27" t="s">
        <v>9</v>
      </c>
      <c r="F16" s="31">
        <v>2000</v>
      </c>
      <c r="G16" s="6">
        <v>1</v>
      </c>
      <c r="H16" s="32">
        <f>G16*F16</f>
        <v>2000</v>
      </c>
      <c r="I16" s="49">
        <v>1900</v>
      </c>
      <c r="J16" s="50">
        <f>I16*G16</f>
        <v>1900</v>
      </c>
    </row>
    <row r="17" spans="1:10">
      <c r="A17" s="29">
        <v>46</v>
      </c>
      <c r="B17" s="55"/>
      <c r="C17" s="7" t="s">
        <v>143</v>
      </c>
      <c r="D17" s="37" t="s">
        <v>145</v>
      </c>
      <c r="E17" s="27" t="s">
        <v>9</v>
      </c>
      <c r="F17" s="31">
        <v>2500</v>
      </c>
      <c r="G17" s="6">
        <v>1</v>
      </c>
      <c r="H17" s="32">
        <f t="shared" ref="H17" si="2">G17*F17</f>
        <v>2500</v>
      </c>
      <c r="I17" s="49">
        <v>1900</v>
      </c>
      <c r="J17" s="50">
        <f>I17*G17</f>
        <v>1900</v>
      </c>
    </row>
    <row r="18" spans="1:10">
      <c r="A18" s="115"/>
      <c r="B18" s="115"/>
      <c r="C18" s="114" t="s">
        <v>233</v>
      </c>
      <c r="D18" s="115"/>
      <c r="E18" s="115"/>
      <c r="F18" s="115"/>
      <c r="G18" s="115"/>
      <c r="H18" s="115"/>
      <c r="I18" s="115"/>
      <c r="J18" s="116">
        <f>SUM(J6:J17)</f>
        <v>735270</v>
      </c>
    </row>
    <row r="20" spans="1:10">
      <c r="C20" s="40" t="s">
        <v>10</v>
      </c>
      <c r="D20" s="40"/>
      <c r="H20" s="96" t="s">
        <v>11</v>
      </c>
      <c r="I20" s="96"/>
    </row>
    <row r="21" spans="1:10">
      <c r="C21" s="40"/>
      <c r="D21" s="40"/>
      <c r="H21" s="57"/>
      <c r="I21" s="57"/>
    </row>
    <row r="22" spans="1:10">
      <c r="C22" s="41" t="s">
        <v>12</v>
      </c>
      <c r="D22" s="41"/>
      <c r="H22" s="95" t="s">
        <v>13</v>
      </c>
      <c r="I22" s="95"/>
    </row>
    <row r="23" spans="1:10">
      <c r="C23" s="41"/>
      <c r="D23" s="41"/>
      <c r="H23" s="56"/>
      <c r="I23" s="56"/>
    </row>
    <row r="24" spans="1:10">
      <c r="C24" s="41" t="s">
        <v>14</v>
      </c>
      <c r="D24" s="41"/>
      <c r="H24" s="95" t="s">
        <v>15</v>
      </c>
      <c r="I24" s="95"/>
    </row>
    <row r="25" spans="1:10">
      <c r="C25" s="41"/>
      <c r="D25" s="41"/>
      <c r="H25" s="56"/>
      <c r="I25" s="56"/>
    </row>
    <row r="26" spans="1:10">
      <c r="C26" s="41" t="s">
        <v>16</v>
      </c>
      <c r="D26" s="41"/>
      <c r="H26" s="95" t="s">
        <v>17</v>
      </c>
      <c r="I26" s="95"/>
    </row>
    <row r="27" spans="1:10">
      <c r="C27" s="41"/>
      <c r="D27" s="41"/>
      <c r="E27" s="56"/>
      <c r="F27" s="56"/>
    </row>
    <row r="28" spans="1:10">
      <c r="C28" s="41" t="s">
        <v>18</v>
      </c>
      <c r="D28" s="41"/>
      <c r="H28" s="95" t="s">
        <v>19</v>
      </c>
      <c r="I28" s="95"/>
    </row>
  </sheetData>
  <mergeCells count="15">
    <mergeCell ref="H24:I24"/>
    <mergeCell ref="H26:I26"/>
    <mergeCell ref="H28:I28"/>
    <mergeCell ref="G4:G5"/>
    <mergeCell ref="H4:H5"/>
    <mergeCell ref="I4:J4"/>
    <mergeCell ref="C2:E2"/>
    <mergeCell ref="H20:I20"/>
    <mergeCell ref="H22:I22"/>
    <mergeCell ref="A4:A5"/>
    <mergeCell ref="B4:B5"/>
    <mergeCell ref="C4:C5"/>
    <mergeCell ref="D4:D5"/>
    <mergeCell ref="E4:E5"/>
    <mergeCell ref="F4:F5"/>
  </mergeCells>
  <pageMargins left="0.70866141732283472" right="0.70866141732283472" top="0.74803149606299213" bottom="0.74803149606299213" header="0.31496062992125984" footer="0.31496062992125984"/>
  <pageSetup paperSize="9" scale="85" orientation="landscape" verticalDpi="0" r:id="rId1"/>
</worksheet>
</file>

<file path=xl/worksheets/sheet9.xml><?xml version="1.0" encoding="utf-8"?>
<worksheet xmlns="http://schemas.openxmlformats.org/spreadsheetml/2006/main" xmlns:r="http://schemas.openxmlformats.org/officeDocument/2006/relationships">
  <dimension ref="A2:I34"/>
  <sheetViews>
    <sheetView topLeftCell="A25" workbookViewId="0">
      <selection activeCell="H45" sqref="H45"/>
    </sheetView>
  </sheetViews>
  <sheetFormatPr defaultRowHeight="15"/>
  <cols>
    <col min="2" max="2" width="16.42578125" customWidth="1"/>
    <col min="3" max="3" width="21.5703125" customWidth="1"/>
    <col min="4" max="4" width="30.5703125" customWidth="1"/>
    <col min="6" max="6" width="13.5703125" customWidth="1"/>
    <col min="7" max="7" width="12.28515625" customWidth="1"/>
    <col min="8" max="8" width="14.5703125" customWidth="1"/>
  </cols>
  <sheetData>
    <row r="2" spans="1:8">
      <c r="C2" t="s">
        <v>248</v>
      </c>
    </row>
    <row r="3" spans="1:8" ht="15.75" thickBot="1"/>
    <row r="4" spans="1:8">
      <c r="A4" s="90" t="s">
        <v>3</v>
      </c>
      <c r="B4" s="92" t="s">
        <v>1</v>
      </c>
      <c r="C4" s="92" t="s">
        <v>23</v>
      </c>
      <c r="D4" s="92" t="s">
        <v>6</v>
      </c>
      <c r="E4" s="92" t="s">
        <v>7</v>
      </c>
      <c r="F4" s="92" t="s">
        <v>5</v>
      </c>
      <c r="G4" s="92" t="s">
        <v>2</v>
      </c>
      <c r="H4" s="92" t="s">
        <v>4</v>
      </c>
    </row>
    <row r="5" spans="1:8" ht="79.5" customHeight="1">
      <c r="A5" s="91"/>
      <c r="B5" s="93"/>
      <c r="C5" s="93"/>
      <c r="D5" s="93"/>
      <c r="E5" s="93"/>
      <c r="F5" s="93"/>
      <c r="G5" s="93"/>
      <c r="H5" s="93"/>
    </row>
    <row r="6" spans="1:8" ht="89.25">
      <c r="A6" s="29">
        <v>2</v>
      </c>
      <c r="B6" s="55"/>
      <c r="C6" s="7" t="s">
        <v>21</v>
      </c>
      <c r="D6" s="7" t="s">
        <v>29</v>
      </c>
      <c r="E6" s="27" t="s">
        <v>8</v>
      </c>
      <c r="F6" s="31">
        <v>950</v>
      </c>
      <c r="G6" s="6">
        <v>50</v>
      </c>
      <c r="H6" s="32">
        <f t="shared" ref="H6:H8" si="0">G6*F6</f>
        <v>47500</v>
      </c>
    </row>
    <row r="7" spans="1:8" ht="25.5">
      <c r="A7" s="29">
        <v>3</v>
      </c>
      <c r="B7" s="55" t="s">
        <v>27</v>
      </c>
      <c r="C7" s="7" t="s">
        <v>26</v>
      </c>
      <c r="D7" s="3" t="s">
        <v>116</v>
      </c>
      <c r="E7" s="27" t="s">
        <v>8</v>
      </c>
      <c r="F7" s="31">
        <v>54.89</v>
      </c>
      <c r="G7" s="6">
        <v>6</v>
      </c>
      <c r="H7" s="32">
        <f t="shared" si="0"/>
        <v>329.34000000000003</v>
      </c>
    </row>
    <row r="8" spans="1:8" ht="102">
      <c r="A8" s="29">
        <v>6</v>
      </c>
      <c r="B8" s="55" t="s">
        <v>33</v>
      </c>
      <c r="C8" s="7" t="s">
        <v>32</v>
      </c>
      <c r="D8" s="7" t="s">
        <v>34</v>
      </c>
      <c r="E8" s="27" t="s">
        <v>8</v>
      </c>
      <c r="F8" s="31">
        <v>10.98</v>
      </c>
      <c r="G8" s="6">
        <v>480</v>
      </c>
      <c r="H8" s="32">
        <f t="shared" si="0"/>
        <v>5270.4000000000005</v>
      </c>
    </row>
    <row r="9" spans="1:8" ht="26.25">
      <c r="A9" s="29">
        <v>11</v>
      </c>
      <c r="B9" s="55"/>
      <c r="C9" s="7" t="s">
        <v>42</v>
      </c>
      <c r="D9" s="37" t="s">
        <v>44</v>
      </c>
      <c r="E9" s="27" t="s">
        <v>9</v>
      </c>
      <c r="F9" s="31">
        <v>2100</v>
      </c>
      <c r="G9" s="6">
        <v>24</v>
      </c>
      <c r="H9" s="32">
        <f>G9*F9</f>
        <v>50400</v>
      </c>
    </row>
    <row r="10" spans="1:8" ht="26.25">
      <c r="A10" s="29">
        <v>16</v>
      </c>
      <c r="B10" s="55" t="s">
        <v>53</v>
      </c>
      <c r="C10" s="7" t="s">
        <v>117</v>
      </c>
      <c r="D10" s="37" t="s">
        <v>54</v>
      </c>
      <c r="E10" s="27" t="s">
        <v>9</v>
      </c>
      <c r="F10" s="31">
        <v>452</v>
      </c>
      <c r="G10" s="6">
        <v>20</v>
      </c>
      <c r="H10" s="32">
        <f t="shared" ref="H10:H20" si="1">G10*F10</f>
        <v>9040</v>
      </c>
    </row>
    <row r="11" spans="1:8" ht="26.25">
      <c r="A11" s="29">
        <v>18</v>
      </c>
      <c r="B11" s="55" t="s">
        <v>61</v>
      </c>
      <c r="C11" s="7" t="s">
        <v>60</v>
      </c>
      <c r="D11" s="37" t="s">
        <v>62</v>
      </c>
      <c r="E11" s="27" t="s">
        <v>8</v>
      </c>
      <c r="F11" s="31">
        <v>38.47</v>
      </c>
      <c r="G11" s="6">
        <v>20</v>
      </c>
      <c r="H11" s="32">
        <f t="shared" si="1"/>
        <v>769.4</v>
      </c>
    </row>
    <row r="12" spans="1:8" ht="64.5">
      <c r="A12" s="29">
        <v>22</v>
      </c>
      <c r="B12" s="55"/>
      <c r="C12" s="7" t="s">
        <v>72</v>
      </c>
      <c r="D12" s="37" t="s">
        <v>74</v>
      </c>
      <c r="E12" s="27" t="s">
        <v>8</v>
      </c>
      <c r="F12" s="31">
        <v>60.59</v>
      </c>
      <c r="G12" s="6">
        <v>20</v>
      </c>
      <c r="H12" s="32">
        <f t="shared" si="1"/>
        <v>1211.8000000000002</v>
      </c>
    </row>
    <row r="13" spans="1:8" ht="39">
      <c r="A13" s="29">
        <v>23</v>
      </c>
      <c r="B13" s="14" t="s">
        <v>75</v>
      </c>
      <c r="C13" s="14" t="s">
        <v>75</v>
      </c>
      <c r="D13" s="37" t="s">
        <v>76</v>
      </c>
      <c r="E13" s="27" t="s">
        <v>8</v>
      </c>
      <c r="F13" s="31">
        <v>2.1</v>
      </c>
      <c r="G13" s="6">
        <v>120</v>
      </c>
      <c r="H13" s="32">
        <f t="shared" si="1"/>
        <v>252</v>
      </c>
    </row>
    <row r="14" spans="1:8" ht="51.75">
      <c r="A14" s="29">
        <v>26</v>
      </c>
      <c r="B14" s="55"/>
      <c r="C14" s="7" t="s">
        <v>82</v>
      </c>
      <c r="D14" s="37" t="s">
        <v>73</v>
      </c>
      <c r="E14" s="27" t="s">
        <v>8</v>
      </c>
      <c r="F14" s="31">
        <v>46.96</v>
      </c>
      <c r="G14" s="6">
        <v>20</v>
      </c>
      <c r="H14" s="32">
        <f t="shared" si="1"/>
        <v>939.2</v>
      </c>
    </row>
    <row r="15" spans="1:8" ht="51.75">
      <c r="A15" s="29">
        <v>28</v>
      </c>
      <c r="B15" s="55" t="s">
        <v>87</v>
      </c>
      <c r="C15" s="7" t="s">
        <v>86</v>
      </c>
      <c r="D15" s="37" t="s">
        <v>88</v>
      </c>
      <c r="E15" s="27" t="s">
        <v>8</v>
      </c>
      <c r="F15" s="31">
        <v>92.1</v>
      </c>
      <c r="G15" s="6">
        <v>30</v>
      </c>
      <c r="H15" s="32">
        <f t="shared" si="1"/>
        <v>2763</v>
      </c>
    </row>
    <row r="16" spans="1:8" ht="51.75">
      <c r="A16" s="29">
        <v>32</v>
      </c>
      <c r="B16" s="55"/>
      <c r="C16" s="7" t="s">
        <v>98</v>
      </c>
      <c r="D16" s="37" t="s">
        <v>99</v>
      </c>
      <c r="E16" s="27" t="s">
        <v>8</v>
      </c>
      <c r="F16" s="31">
        <v>7000</v>
      </c>
      <c r="G16" s="6">
        <v>50</v>
      </c>
      <c r="H16" s="32">
        <f t="shared" si="1"/>
        <v>350000</v>
      </c>
    </row>
    <row r="17" spans="1:9" ht="39">
      <c r="A17" s="29">
        <v>33</v>
      </c>
      <c r="B17" s="55" t="s">
        <v>101</v>
      </c>
      <c r="C17" s="7" t="s">
        <v>100</v>
      </c>
      <c r="D17" s="37" t="s">
        <v>102</v>
      </c>
      <c r="E17" s="27" t="s">
        <v>28</v>
      </c>
      <c r="F17" s="31">
        <v>105.97</v>
      </c>
      <c r="G17" s="6">
        <v>24</v>
      </c>
      <c r="H17" s="32">
        <f t="shared" si="1"/>
        <v>2543.2799999999997</v>
      </c>
    </row>
    <row r="18" spans="1:9" ht="51.75">
      <c r="A18" s="29">
        <v>34</v>
      </c>
      <c r="B18" s="55" t="s">
        <v>101</v>
      </c>
      <c r="C18" s="7" t="s">
        <v>103</v>
      </c>
      <c r="D18" s="37" t="s">
        <v>104</v>
      </c>
      <c r="E18" s="27" t="s">
        <v>8</v>
      </c>
      <c r="F18" s="31">
        <v>22.64</v>
      </c>
      <c r="G18" s="6">
        <v>20</v>
      </c>
      <c r="H18" s="32">
        <f t="shared" si="1"/>
        <v>452.8</v>
      </c>
    </row>
    <row r="19" spans="1:9" ht="90">
      <c r="A19" s="29">
        <v>36</v>
      </c>
      <c r="B19" s="55"/>
      <c r="C19" s="7" t="s">
        <v>126</v>
      </c>
      <c r="D19" s="37" t="s">
        <v>127</v>
      </c>
      <c r="E19" s="27" t="s">
        <v>9</v>
      </c>
      <c r="F19" s="31">
        <v>30</v>
      </c>
      <c r="G19" s="6">
        <v>50</v>
      </c>
      <c r="H19" s="32">
        <f t="shared" si="1"/>
        <v>1500</v>
      </c>
    </row>
    <row r="20" spans="1:9" ht="255.75">
      <c r="A20" s="29">
        <v>42</v>
      </c>
      <c r="B20" s="55"/>
      <c r="C20" s="7" t="s">
        <v>136</v>
      </c>
      <c r="D20" s="37" t="s">
        <v>135</v>
      </c>
      <c r="E20" s="27" t="s">
        <v>8</v>
      </c>
      <c r="F20" s="31">
        <v>1000</v>
      </c>
      <c r="G20" s="6">
        <v>150</v>
      </c>
      <c r="H20" s="32">
        <f t="shared" si="1"/>
        <v>150000</v>
      </c>
    </row>
    <row r="21" spans="1:9" ht="26.25">
      <c r="A21" s="29">
        <v>44</v>
      </c>
      <c r="B21" s="55"/>
      <c r="C21" s="7" t="s">
        <v>137</v>
      </c>
      <c r="D21" s="37" t="s">
        <v>174</v>
      </c>
      <c r="E21" s="27" t="s">
        <v>166</v>
      </c>
      <c r="F21" s="31">
        <v>500</v>
      </c>
      <c r="G21" s="6">
        <v>150</v>
      </c>
      <c r="H21" s="32">
        <f>G21*F21</f>
        <v>75000</v>
      </c>
    </row>
    <row r="22" spans="1:9" ht="26.25">
      <c r="A22" s="29">
        <v>47</v>
      </c>
      <c r="B22" s="55"/>
      <c r="C22" s="7" t="s">
        <v>146</v>
      </c>
      <c r="D22" s="37" t="s">
        <v>147</v>
      </c>
      <c r="E22" s="27" t="s">
        <v>9</v>
      </c>
      <c r="F22" s="31">
        <v>300</v>
      </c>
      <c r="G22" s="6">
        <v>15</v>
      </c>
      <c r="H22" s="32">
        <f t="shared" ref="H22" si="2">G22*F22</f>
        <v>4500</v>
      </c>
    </row>
    <row r="23" spans="1:9">
      <c r="A23" s="113"/>
      <c r="B23" s="113"/>
      <c r="C23" s="114" t="s">
        <v>233</v>
      </c>
      <c r="D23" s="113"/>
      <c r="E23" s="113"/>
      <c r="F23" s="113"/>
      <c r="G23" s="113"/>
      <c r="H23" s="116">
        <f>SUM(H6:H22)</f>
        <v>702471.22</v>
      </c>
    </row>
    <row r="26" spans="1:9">
      <c r="C26" s="40" t="s">
        <v>10</v>
      </c>
      <c r="D26" s="40"/>
      <c r="H26" s="96" t="s">
        <v>11</v>
      </c>
      <c r="I26" s="96"/>
    </row>
    <row r="27" spans="1:9">
      <c r="C27" s="40"/>
      <c r="D27" s="40"/>
      <c r="H27" s="57"/>
      <c r="I27" s="57"/>
    </row>
    <row r="28" spans="1:9">
      <c r="C28" s="41" t="s">
        <v>12</v>
      </c>
      <c r="D28" s="41"/>
      <c r="H28" s="95" t="s">
        <v>13</v>
      </c>
      <c r="I28" s="95"/>
    </row>
    <row r="29" spans="1:9">
      <c r="C29" s="41"/>
      <c r="D29" s="41"/>
      <c r="H29" s="56"/>
      <c r="I29" s="56"/>
    </row>
    <row r="30" spans="1:9">
      <c r="C30" s="41" t="s">
        <v>14</v>
      </c>
      <c r="D30" s="41"/>
      <c r="H30" s="95" t="s">
        <v>15</v>
      </c>
      <c r="I30" s="95"/>
    </row>
    <row r="31" spans="1:9">
      <c r="C31" s="41"/>
      <c r="D31" s="41"/>
      <c r="H31" s="56"/>
      <c r="I31" s="56"/>
    </row>
    <row r="32" spans="1:9">
      <c r="C32" s="41" t="s">
        <v>16</v>
      </c>
      <c r="D32" s="41"/>
      <c r="H32" s="95" t="s">
        <v>17</v>
      </c>
      <c r="I32" s="95"/>
    </row>
    <row r="33" spans="3:9">
      <c r="C33" s="41"/>
      <c r="D33" s="41"/>
      <c r="E33" s="56"/>
      <c r="F33" s="56"/>
    </row>
    <row r="34" spans="3:9">
      <c r="C34" s="41" t="s">
        <v>18</v>
      </c>
      <c r="D34" s="41"/>
      <c r="H34" s="95" t="s">
        <v>19</v>
      </c>
      <c r="I34" s="95"/>
    </row>
  </sheetData>
  <mergeCells count="13">
    <mergeCell ref="H34:I34"/>
    <mergeCell ref="G4:G5"/>
    <mergeCell ref="H4:H5"/>
    <mergeCell ref="H26:I26"/>
    <mergeCell ref="H28:I28"/>
    <mergeCell ref="H30:I30"/>
    <mergeCell ref="H32:I32"/>
    <mergeCell ref="A4:A5"/>
    <mergeCell ref="B4:B5"/>
    <mergeCell ref="C4:C5"/>
    <mergeCell ref="D4:D5"/>
    <mergeCell ref="E4:E5"/>
    <mergeCell ref="F4:F5"/>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к объявлению</vt:lpstr>
      <vt:lpstr>ТОО INKAR</vt:lpstr>
      <vt:lpstr>ТОО "Аврора"</vt:lpstr>
      <vt:lpstr>ТОО "Гелика"</vt:lpstr>
      <vt:lpstr>ТОО "Альянс AA"</vt:lpstr>
      <vt:lpstr>ТОО "Альянс"</vt:lpstr>
      <vt:lpstr>ТОО Mega Meds</vt:lpstr>
      <vt:lpstr>TOO Fam Aliance</vt:lpstr>
      <vt:lpstr>Лист8</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Zhalgas</dc:creator>
  <cp:lastModifiedBy>Пользователь</cp:lastModifiedBy>
  <cp:lastPrinted>2018-03-14T10:35:30Z</cp:lastPrinted>
  <dcterms:created xsi:type="dcterms:W3CDTF">2015-08-10T05:29:16Z</dcterms:created>
  <dcterms:modified xsi:type="dcterms:W3CDTF">2018-03-14T10:36:26Z</dcterms:modified>
</cp:coreProperties>
</file>